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.cardoso\Desktop\Andres\Análises comparativas\Copeiragem\26042024\"/>
    </mc:Choice>
  </mc:AlternateContent>
  <xr:revisionPtr revIDLastSave="0" documentId="13_ncr:1_{2E97C9BE-100B-4906-9501-BE351E915B90}" xr6:coauthVersionLast="47" xr6:coauthVersionMax="47" xr10:uidLastSave="{00000000-0000-0000-0000-000000000000}"/>
  <bookViews>
    <workbookView xWindow="28680" yWindow="-120" windowWidth="29040" windowHeight="15840" activeTab="6" xr2:uid="{00000000-000D-0000-FFFF-FFFF00000000}"/>
  </bookViews>
  <sheets>
    <sheet name="VALOR GLOBAL" sheetId="5" r:id="rId1"/>
    <sheet name="PARÂMETROS" sheetId="16" r:id="rId2"/>
    <sheet name="INSUMOS - MATERIAIS" sheetId="22" r:id="rId3"/>
    <sheet name="INSUMOS - EQUIPAMENTOS" sheetId="23" r:id="rId4"/>
    <sheet name="Garçom" sheetId="1" r:id="rId5"/>
    <sheet name="Copeira" sheetId="21" r:id="rId6"/>
    <sheet name="Encarregado" sheetId="25" r:id="rId7"/>
  </sheets>
  <definedNames>
    <definedName name="_xlnm.Print_Area" localSheetId="5">Copeira!$A$1:$D$139</definedName>
    <definedName name="_xlnm.Print_Area" localSheetId="4">Garçom!$A$1:$D$139</definedName>
    <definedName name="_xlnm.Print_Area" localSheetId="3">'INSUMOS - EQUIPAMENTOS'!$A$1:$I$48</definedName>
    <definedName name="_xlnm.Print_Area" localSheetId="2">'INSUMOS - MATERIAIS'!$A$1:$F$42</definedName>
    <definedName name="_xlnm.Print_Area" localSheetId="1">PARÂMETROS!$A$1:$M$112</definedName>
    <definedName name="_xlnm.Print_Area" localSheetId="0">'VALOR GLOBAL'!$A$1:$G$16</definedName>
  </definedNames>
  <calcPr calcId="191028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3" i="1" l="1"/>
  <c r="L77" i="16"/>
  <c r="L112" i="16"/>
  <c r="L105" i="16"/>
  <c r="L79" i="16"/>
  <c r="L71" i="16"/>
  <c r="L42" i="16"/>
  <c r="L40" i="16"/>
  <c r="L39" i="16"/>
  <c r="L38" i="16"/>
  <c r="L41" i="16"/>
  <c r="L46" i="16"/>
  <c r="L111" i="16"/>
  <c r="L81" i="16"/>
  <c r="L98" i="16"/>
  <c r="L107" i="16"/>
  <c r="L78" i="16"/>
  <c r="L80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L95" i="16"/>
  <c r="L96" i="16"/>
  <c r="L97" i="16"/>
  <c r="L99" i="16"/>
  <c r="L100" i="16"/>
  <c r="L101" i="16"/>
  <c r="L102" i="16"/>
  <c r="L103" i="16"/>
  <c r="L104" i="16"/>
  <c r="L106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E35" i="22" s="1"/>
  <c r="L70" i="16"/>
  <c r="L72" i="16"/>
  <c r="L73" i="16"/>
  <c r="L51" i="16"/>
  <c r="A20" i="22" l="1"/>
  <c r="A21" i="22"/>
  <c r="E22" i="22" l="1"/>
  <c r="E23" i="22"/>
  <c r="A19" i="22"/>
  <c r="A28" i="23"/>
  <c r="D28" i="25"/>
  <c r="D132" i="25" s="1"/>
  <c r="D28" i="21"/>
  <c r="C122" i="25"/>
  <c r="C84" i="25"/>
  <c r="C80" i="25"/>
  <c r="C72" i="25"/>
  <c r="D61" i="25"/>
  <c r="C53" i="25"/>
  <c r="C83" i="25" s="1"/>
  <c r="C36" i="25"/>
  <c r="C37" i="25" s="1"/>
  <c r="C38" i="25" s="1"/>
  <c r="C71" i="25" s="1"/>
  <c r="H29" i="23"/>
  <c r="I29" i="23" s="1"/>
  <c r="E18" i="22"/>
  <c r="E19" i="22"/>
  <c r="E20" i="22"/>
  <c r="E21" i="22"/>
  <c r="E24" i="22"/>
  <c r="E25" i="22"/>
  <c r="E26" i="22"/>
  <c r="E27" i="22"/>
  <c r="E28" i="22"/>
  <c r="E29" i="22"/>
  <c r="E30" i="22"/>
  <c r="E31" i="22"/>
  <c r="E32" i="22"/>
  <c r="E33" i="22"/>
  <c r="E34" i="22"/>
  <c r="E36" i="22"/>
  <c r="E37" i="22"/>
  <c r="E38" i="22"/>
  <c r="E39" i="22"/>
  <c r="E17" i="22"/>
  <c r="C98" i="1"/>
  <c r="C99" i="21"/>
  <c r="D61" i="21"/>
  <c r="F36" i="23"/>
  <c r="F35" i="23"/>
  <c r="F34" i="23"/>
  <c r="F33" i="23"/>
  <c r="F32" i="23"/>
  <c r="F31" i="23"/>
  <c r="F30" i="23"/>
  <c r="F29" i="23"/>
  <c r="A16" i="23"/>
  <c r="A17" i="23"/>
  <c r="A18" i="23"/>
  <c r="A19" i="23"/>
  <c r="A20" i="23"/>
  <c r="A21" i="23"/>
  <c r="A22" i="23"/>
  <c r="A23" i="23"/>
  <c r="A24" i="23"/>
  <c r="A25" i="23"/>
  <c r="A26" i="23"/>
  <c r="A27" i="23"/>
  <c r="A29" i="23"/>
  <c r="A30" i="23"/>
  <c r="A31" i="23"/>
  <c r="A32" i="23"/>
  <c r="A33" i="23"/>
  <c r="A34" i="23"/>
  <c r="A35" i="23"/>
  <c r="A36" i="23"/>
  <c r="A37" i="23"/>
  <c r="A38" i="23"/>
  <c r="A39" i="23"/>
  <c r="A40" i="23"/>
  <c r="A41" i="23"/>
  <c r="A42" i="23"/>
  <c r="A43" i="23"/>
  <c r="A44" i="23"/>
  <c r="A45" i="23"/>
  <c r="A15" i="23"/>
  <c r="A39" i="22"/>
  <c r="A38" i="22"/>
  <c r="A18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4" i="22"/>
  <c r="A36" i="22"/>
  <c r="A37" i="22"/>
  <c r="A17" i="22"/>
  <c r="F45" i="23"/>
  <c r="F44" i="23"/>
  <c r="F43" i="23"/>
  <c r="F42" i="23"/>
  <c r="F41" i="23"/>
  <c r="F40" i="23"/>
  <c r="F39" i="23"/>
  <c r="F38" i="23"/>
  <c r="F37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B12" i="5"/>
  <c r="D20" i="1"/>
  <c r="C122" i="21"/>
  <c r="C84" i="21"/>
  <c r="C80" i="21"/>
  <c r="C72" i="21"/>
  <c r="C53" i="21"/>
  <c r="C81" i="21" s="1"/>
  <c r="C36" i="21"/>
  <c r="D61" i="1"/>
  <c r="D28" i="1"/>
  <c r="D46" i="1" s="1"/>
  <c r="C122" i="1"/>
  <c r="C36" i="1"/>
  <c r="C53" i="1"/>
  <c r="C72" i="1" s="1"/>
  <c r="C80" i="1"/>
  <c r="C81" i="25" l="1"/>
  <c r="C85" i="25" s="1"/>
  <c r="C83" i="21"/>
  <c r="C85" i="21" s="1"/>
  <c r="D96" i="25"/>
  <c r="D98" i="25"/>
  <c r="D95" i="25"/>
  <c r="D60" i="25"/>
  <c r="C66" i="25" s="1"/>
  <c r="D73" i="25" s="1"/>
  <c r="D97" i="21"/>
  <c r="D84" i="25"/>
  <c r="D37" i="25"/>
  <c r="D48" i="25"/>
  <c r="D82" i="25"/>
  <c r="D34" i="25"/>
  <c r="D49" i="25"/>
  <c r="D79" i="25"/>
  <c r="D94" i="25"/>
  <c r="D97" i="25"/>
  <c r="D35" i="25"/>
  <c r="D50" i="25"/>
  <c r="D83" i="25"/>
  <c r="D45" i="25"/>
  <c r="D51" i="25"/>
  <c r="D80" i="25"/>
  <c r="D46" i="25"/>
  <c r="D52" i="25"/>
  <c r="D47" i="25"/>
  <c r="D81" i="25"/>
  <c r="C99" i="1"/>
  <c r="D99" i="1" s="1"/>
  <c r="H23" i="23"/>
  <c r="I23" i="23" s="1"/>
  <c r="H40" i="23"/>
  <c r="I40" i="23" s="1"/>
  <c r="H17" i="23"/>
  <c r="I17" i="23" s="1"/>
  <c r="H25" i="23"/>
  <c r="I25" i="23" s="1"/>
  <c r="H41" i="23"/>
  <c r="I41" i="23" s="1"/>
  <c r="H36" i="23"/>
  <c r="I36" i="23" s="1"/>
  <c r="H39" i="23"/>
  <c r="I39" i="23" s="1"/>
  <c r="H24" i="23"/>
  <c r="I24" i="23" s="1"/>
  <c r="H18" i="23"/>
  <c r="I18" i="23" s="1"/>
  <c r="H26" i="23"/>
  <c r="I26" i="23" s="1"/>
  <c r="H42" i="23"/>
  <c r="I42" i="23" s="1"/>
  <c r="H32" i="23"/>
  <c r="I32" i="23" s="1"/>
  <c r="H19" i="23"/>
  <c r="I19" i="23" s="1"/>
  <c r="H27" i="23"/>
  <c r="I27" i="23" s="1"/>
  <c r="H43" i="23"/>
  <c r="I43" i="23" s="1"/>
  <c r="H33" i="23"/>
  <c r="I33" i="23" s="1"/>
  <c r="H16" i="23"/>
  <c r="I16" i="23" s="1"/>
  <c r="H15" i="23"/>
  <c r="I15" i="23" s="1"/>
  <c r="H30" i="23"/>
  <c r="I30" i="23" s="1"/>
  <c r="H20" i="23"/>
  <c r="I20" i="23" s="1"/>
  <c r="H21" i="23"/>
  <c r="I21" i="23" s="1"/>
  <c r="H37" i="23"/>
  <c r="I37" i="23" s="1"/>
  <c r="H45" i="23"/>
  <c r="I45" i="23" s="1"/>
  <c r="H34" i="23"/>
  <c r="I34" i="23" s="1"/>
  <c r="H31" i="23"/>
  <c r="I31" i="23" s="1"/>
  <c r="H28" i="23"/>
  <c r="I28" i="23" s="1"/>
  <c r="H44" i="23"/>
  <c r="I44" i="23" s="1"/>
  <c r="H22" i="23"/>
  <c r="I22" i="23" s="1"/>
  <c r="H38" i="23"/>
  <c r="I38" i="23" s="1"/>
  <c r="H35" i="23"/>
  <c r="I35" i="23" s="1"/>
  <c r="E40" i="22"/>
  <c r="D97" i="1"/>
  <c r="D96" i="21"/>
  <c r="C37" i="1"/>
  <c r="D37" i="1" s="1"/>
  <c r="C81" i="1"/>
  <c r="D81" i="1" s="1"/>
  <c r="C84" i="1"/>
  <c r="D83" i="1"/>
  <c r="D60" i="1"/>
  <c r="C66" i="1" s="1"/>
  <c r="D73" i="1" s="1"/>
  <c r="D98" i="21"/>
  <c r="D60" i="21"/>
  <c r="C66" i="21" s="1"/>
  <c r="D73" i="21" s="1"/>
  <c r="D46" i="21"/>
  <c r="D35" i="21"/>
  <c r="D80" i="21"/>
  <c r="D79" i="21"/>
  <c r="D81" i="21"/>
  <c r="D47" i="21"/>
  <c r="D45" i="21"/>
  <c r="D34" i="21"/>
  <c r="D51" i="21"/>
  <c r="D50" i="21"/>
  <c r="D49" i="21"/>
  <c r="D82" i="21"/>
  <c r="D48" i="21"/>
  <c r="D84" i="21"/>
  <c r="D52" i="21"/>
  <c r="D99" i="21"/>
  <c r="D132" i="21"/>
  <c r="D94" i="21"/>
  <c r="C37" i="21"/>
  <c r="C38" i="21" s="1"/>
  <c r="C71" i="21" s="1"/>
  <c r="D51" i="1"/>
  <c r="D132" i="1"/>
  <c r="D50" i="1"/>
  <c r="D34" i="1"/>
  <c r="D52" i="1"/>
  <c r="D96" i="1"/>
  <c r="D79" i="1"/>
  <c r="D82" i="1"/>
  <c r="D95" i="1"/>
  <c r="D49" i="1"/>
  <c r="D47" i="1"/>
  <c r="D84" i="1"/>
  <c r="D94" i="1"/>
  <c r="D98" i="1"/>
  <c r="D80" i="1"/>
  <c r="D48" i="1"/>
  <c r="D45" i="1"/>
  <c r="D35" i="1"/>
  <c r="D83" i="21" l="1"/>
  <c r="D85" i="21" s="1"/>
  <c r="D134" i="21" s="1"/>
  <c r="C38" i="1"/>
  <c r="C71" i="1" s="1"/>
  <c r="E42" i="22"/>
  <c r="D112" i="25" s="1"/>
  <c r="C100" i="25"/>
  <c r="C101" i="25" s="1"/>
  <c r="D101" i="25" s="1"/>
  <c r="D99" i="25"/>
  <c r="D100" i="25" s="1"/>
  <c r="D85" i="25"/>
  <c r="D134" i="25" s="1"/>
  <c r="D36" i="25"/>
  <c r="D38" i="25" s="1"/>
  <c r="D71" i="25" s="1"/>
  <c r="D53" i="25"/>
  <c r="D72" i="25" s="1"/>
  <c r="D36" i="21"/>
  <c r="C100" i="21"/>
  <c r="C101" i="21" s="1"/>
  <c r="D101" i="21" s="1"/>
  <c r="C100" i="1"/>
  <c r="C101" i="1" s="1"/>
  <c r="D101" i="1" s="1"/>
  <c r="D95" i="21"/>
  <c r="D100" i="21" s="1"/>
  <c r="I46" i="23"/>
  <c r="I48" i="23" s="1"/>
  <c r="D113" i="25" s="1"/>
  <c r="C85" i="1"/>
  <c r="D53" i="21"/>
  <c r="D72" i="21" s="1"/>
  <c r="D37" i="21"/>
  <c r="D53" i="1"/>
  <c r="D72" i="1" s="1"/>
  <c r="D36" i="1"/>
  <c r="D38" i="1" s="1"/>
  <c r="D71" i="1" s="1"/>
  <c r="D100" i="1"/>
  <c r="D85" i="1"/>
  <c r="D134" i="1" s="1"/>
  <c r="D112" i="21" l="1"/>
  <c r="D112" i="1"/>
  <c r="D115" i="25"/>
  <c r="D136" i="25" s="1"/>
  <c r="D102" i="25"/>
  <c r="D106" i="25" s="1"/>
  <c r="D107" i="25" s="1"/>
  <c r="D135" i="25" s="1"/>
  <c r="D74" i="25"/>
  <c r="D38" i="21"/>
  <c r="D71" i="21" s="1"/>
  <c r="D74" i="21" s="1"/>
  <c r="D133" i="21" s="1"/>
  <c r="C102" i="25"/>
  <c r="C106" i="25" s="1"/>
  <c r="C102" i="1"/>
  <c r="C106" i="1" s="1"/>
  <c r="D102" i="1"/>
  <c r="D106" i="1" s="1"/>
  <c r="D107" i="1" s="1"/>
  <c r="D135" i="1" s="1"/>
  <c r="C102" i="21"/>
  <c r="C106" i="21" s="1"/>
  <c r="D102" i="21"/>
  <c r="D106" i="21" s="1"/>
  <c r="D107" i="21" s="1"/>
  <c r="D135" i="21" s="1"/>
  <c r="D113" i="21"/>
  <c r="D113" i="1"/>
  <c r="D74" i="1"/>
  <c r="D133" i="1" s="1"/>
  <c r="D115" i="21" l="1"/>
  <c r="D120" i="21" s="1"/>
  <c r="D121" i="21" s="1"/>
  <c r="D115" i="1"/>
  <c r="D120" i="1" s="1"/>
  <c r="D121" i="1" s="1"/>
  <c r="D120" i="25"/>
  <c r="D121" i="25" s="1"/>
  <c r="D133" i="25"/>
  <c r="D137" i="25" s="1"/>
  <c r="D136" i="21" l="1"/>
  <c r="D137" i="21" s="1"/>
  <c r="D122" i="21" s="1"/>
  <c r="D126" i="21" s="1"/>
  <c r="D138" i="21" s="1"/>
  <c r="D139" i="21" s="1"/>
  <c r="F13" i="5" s="1"/>
  <c r="G13" i="5" s="1"/>
  <c r="D136" i="1"/>
  <c r="D137" i="1" s="1"/>
  <c r="D123" i="1" s="1"/>
  <c r="D123" i="25"/>
  <c r="D124" i="25"/>
  <c r="D125" i="25"/>
  <c r="D122" i="25"/>
  <c r="D126" i="25" s="1"/>
  <c r="D138" i="25" s="1"/>
  <c r="D139" i="25" s="1"/>
  <c r="F14" i="5" s="1"/>
  <c r="G14" i="5" s="1"/>
  <c r="D125" i="21" l="1"/>
  <c r="D124" i="21"/>
  <c r="D123" i="21"/>
  <c r="D124" i="1"/>
  <c r="D122" i="1"/>
  <c r="D126" i="1" s="1"/>
  <c r="D138" i="1" s="1"/>
  <c r="D139" i="1" s="1"/>
  <c r="F12" i="5" s="1"/>
  <c r="D125" i="1"/>
  <c r="F15" i="5"/>
  <c r="G12" i="5"/>
  <c r="G15" i="5" s="1"/>
</calcChain>
</file>

<file path=xl/sharedStrings.xml><?xml version="1.0" encoding="utf-8"?>
<sst xmlns="http://schemas.openxmlformats.org/spreadsheetml/2006/main" count="1163" uniqueCount="320">
  <si>
    <t>AGÊNCIA NACIONAL DE TRANSPORTES TERRESTRES</t>
  </si>
  <si>
    <t>SUPERINTENDÊNCIA DE GESTÃO ADMINISTRATIVA</t>
  </si>
  <si>
    <t>GERÊNCIA DE RECURSOS LOGÍSTICOS</t>
  </si>
  <si>
    <t>Licitação Nº</t>
  </si>
  <si>
    <t>PARÂMETROS UTILIZADOS NO PREENCHIMENTO DA PLANILHA DE CUSTOS E FORMAÇÃO DE PREÇOS</t>
  </si>
  <si>
    <t>FONTE DE CONSULTA</t>
  </si>
  <si>
    <t>MAPA COMPARATIVO DE PREÇOS</t>
  </si>
  <si>
    <t>SALÁRIOS</t>
  </si>
  <si>
    <t>CATEGORIA PROFISSIONAL</t>
  </si>
  <si>
    <t>VALOR</t>
  </si>
  <si>
    <t>Garçom</t>
  </si>
  <si>
    <t>Copeiro(a)</t>
  </si>
  <si>
    <t>Encarrregado(a)</t>
  </si>
  <si>
    <t>BENEFÍCIOS MENSAIS E DIÁRIOS (Conforme Convenção Coletiva de Trabalho)</t>
  </si>
  <si>
    <t>ITEM</t>
  </si>
  <si>
    <t>VALOR UNITÁRIO</t>
  </si>
  <si>
    <t>Transporte (Conforme Decreto Distrital nº 40.381/2020)</t>
  </si>
  <si>
    <t>Auxílio Alimentação (Cláusula Décima Quarta da CCT)</t>
  </si>
  <si>
    <t>Assistência Funeral (Cláusula Décima Oitava da CCT)</t>
  </si>
  <si>
    <t>ITENS DA PLANILHA DE CUSTOS E FORMAÇÃO DE PREÇOS</t>
  </si>
  <si>
    <t>Submódulo 4.1 – Substituto nas Ausências Legais (Redação dada pela Instrução Normativa nº 7, de 2018)</t>
  </si>
  <si>
    <t>DESCRIÇÃO</t>
  </si>
  <si>
    <t>PERCENTUAL 1</t>
  </si>
  <si>
    <t>PERCENTUAL 2</t>
  </si>
  <si>
    <t>PERCENTUAL 3</t>
  </si>
  <si>
    <t>PERCENTUAL 4</t>
  </si>
  <si>
    <t>PERCENTUAL 5</t>
  </si>
  <si>
    <t>PERCENTUAL 6</t>
  </si>
  <si>
    <t>PERCENTUAL MEDIANO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</si>
  <si>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</si>
  <si>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</si>
  <si>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</si>
  <si>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</si>
  <si>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</si>
  <si>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Módulo 5 – Insumos (Uniformes) - (Conforme item 11 do Termo de Referência)</t>
  </si>
  <si>
    <t>VALOR MENSAL 1</t>
  </si>
  <si>
    <t>VALOR MENSAL 2</t>
  </si>
  <si>
    <t>VALOR MENSAL 3</t>
  </si>
  <si>
    <t>VALOR MENSAL 4</t>
  </si>
  <si>
    <t>VALOR MENSAL 5</t>
  </si>
  <si>
    <t>VALOR MENSAL 6</t>
  </si>
  <si>
    <t>VALOR MENSAL MEDIANO</t>
  </si>
  <si>
    <t>Uniforme</t>
  </si>
  <si>
    <t>VALOR TOTAL MÉDIO</t>
  </si>
  <si>
    <t>Módulo 5 – Insumos (Materiais) - (Conforme item 8 do Termo de Referência)</t>
  </si>
  <si>
    <t>VALOR UNITÁRIO 1</t>
  </si>
  <si>
    <t>VALOR UNITÁRIO 2</t>
  </si>
  <si>
    <t>VALOR UNITÁRIO 3</t>
  </si>
  <si>
    <t>VALOR UNITÁRIO 4</t>
  </si>
  <si>
    <t>VALOR UNITÁRIO 5</t>
  </si>
  <si>
    <t>VALOR UNITÁRIO 6</t>
  </si>
  <si>
    <t>VALOR UNITÁRIO MEDIANO</t>
  </si>
  <si>
    <t>Açúcar Refinado</t>
  </si>
  <si>
    <t>Adoçante Líquido</t>
  </si>
  <si>
    <t>Água sanitária</t>
  </si>
  <si>
    <t>Álcool 70</t>
  </si>
  <si>
    <t>Detergente líquido</t>
  </si>
  <si>
    <t>Esponja dupla face</t>
  </si>
  <si>
    <t>Esponja de aço</t>
  </si>
  <si>
    <t>Limpador Multiuso</t>
  </si>
  <si>
    <t>Sabão em pó</t>
  </si>
  <si>
    <t>Módulo 5 – Insumos (Equipamentos) - (Conforme item 8 do Termo de Referência)</t>
  </si>
  <si>
    <t>Leiteira (fervedor) de alumínio de 3L</t>
  </si>
  <si>
    <t>Leiteira (fervedor) de alumínio de 1L</t>
  </si>
  <si>
    <t>Máquina industrial de preparar café</t>
  </si>
  <si>
    <t>Potes plásticos para açúcar</t>
  </si>
  <si>
    <t>Potes plásticos para café</t>
  </si>
  <si>
    <t>Porta copos metálico</t>
  </si>
  <si>
    <t>Colher para arroz</t>
  </si>
  <si>
    <t>Concha</t>
  </si>
  <si>
    <t>Jarra de vidro de 2 litros</t>
  </si>
  <si>
    <t>Rodinho de pia</t>
  </si>
  <si>
    <t>Módulo 6 – Custos Indiretos, Tributos e Lucro</t>
  </si>
  <si>
    <t>Custos Indiretos</t>
  </si>
  <si>
    <t>Lucro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</si>
  <si>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</si>
  <si>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PLANILHA ESTIMATIVA PARA O CUSTO MENSAL DOS INSUMOS (MÓDULO 5 – INSUMOS DIVERSOS)</t>
  </si>
  <si>
    <t>PLANILHA 02</t>
  </si>
  <si>
    <t>MATERIAL DE CONSUMO (Item 8 do Termo de Referência)</t>
  </si>
  <si>
    <t>(A)</t>
  </si>
  <si>
    <t>(B)</t>
  </si>
  <si>
    <t>(C)</t>
  </si>
  <si>
    <t>(D)</t>
  </si>
  <si>
    <t>(E = D X C)</t>
  </si>
  <si>
    <t>Material</t>
  </si>
  <si>
    <t>Unidade de medida</t>
  </si>
  <si>
    <t>Média Mensal</t>
  </si>
  <si>
    <t>Valor Unitário R$</t>
  </si>
  <si>
    <t>Valor total por mês</t>
  </si>
  <si>
    <t>R$</t>
  </si>
  <si>
    <t>Frasco com 100ml</t>
  </si>
  <si>
    <t>Caixa com 30 unidades</t>
  </si>
  <si>
    <t>Unidade</t>
  </si>
  <si>
    <t>Pacote com 50 unidades</t>
  </si>
  <si>
    <t>Litro</t>
  </si>
  <si>
    <t>Pacote com 100 unidades</t>
  </si>
  <si>
    <t>I) VALOR MENSAL A APROPRIAR</t>
  </si>
  <si>
    <t>II) QUANTIDADE DE PROFISSIONAIS A SEREM ALOCADOS</t>
  </si>
  <si>
    <t>III) VALOR MENSAL A APROPRIAR POR PROFISSIONAL ALOCADO (I / II)</t>
  </si>
  <si>
    <t>OBS: Os licitantes devem preencher os campos marcados em amarelo</t>
  </si>
  <si>
    <t xml:space="preserve">Nº Processo </t>
  </si>
  <si>
    <t>PLANILHA 03</t>
  </si>
  <si>
    <t>MÁQUINAS E EQUIPAMENTOS</t>
  </si>
  <si>
    <t>(E) = [(60/D) * C]</t>
  </si>
  <si>
    <t>(F)</t>
  </si>
  <si>
    <t>(G = F X E)</t>
  </si>
  <si>
    <t>(H = G / 60)</t>
  </si>
  <si>
    <t>Item</t>
  </si>
  <si>
    <t>QTD</t>
  </si>
  <si>
    <t>Vida Útil (Meses)</t>
  </si>
  <si>
    <t>QTD a ser utilizada no período máximo vigência do contrato (60 meses)</t>
  </si>
  <si>
    <t>Valor unitário R$</t>
  </si>
  <si>
    <t>Valor total R$</t>
  </si>
  <si>
    <t>Valor mensal a apropriar R$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</si>
  <si>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</si>
  <si>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</si>
  <si>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</si>
  <si>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</si>
  <si>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</si>
  <si>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</si>
  <si>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</si>
  <si>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</si>
  <si>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</si>
  <si>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</si>
  <si>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</si>
  <si>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</si>
  <si>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</si>
  <si>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</si>
  <si>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Copeiragem</t>
  </si>
  <si>
    <t>Classificação Brasileira de Ocupações (CBO)</t>
  </si>
  <si>
    <t>5134-5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</si>
  <si>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</si>
  <si>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</si>
  <si>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</si>
  <si>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</si>
  <si>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</si>
  <si>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</si>
  <si>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</si>
  <si>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</si>
  <si>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</si>
  <si>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</si>
  <si>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</si>
  <si>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</si>
  <si>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</si>
  <si>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</si>
  <si>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</si>
  <si>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</si>
  <si>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</si>
  <si>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SUBTOTAL DO SUBMÓDULO 2.1</t>
  </si>
  <si>
    <t>Incidência do submódulo 2.2 sobre o submódulo 2.1</t>
  </si>
  <si>
    <t>TOTAL DO SUBMÓDULO 2.1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</si>
  <si>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</si>
  <si>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</si>
  <si>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</si>
  <si>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</si>
  <si>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</si>
  <si>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</si>
  <si>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</si>
  <si>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</si>
  <si>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</si>
  <si>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</si>
  <si>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</si>
  <si>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</si>
  <si>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</si>
  <si>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</si>
  <si>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</si>
  <si>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</si>
  <si>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</si>
  <si>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</si>
  <si>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</si>
  <si>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</si>
  <si>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</si>
  <si>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Submódulo 2.3 – Benefícios Mensais e Diários</t>
  </si>
  <si>
    <t>2.3</t>
  </si>
  <si>
    <t>Benefícios Mensais e Diários</t>
  </si>
  <si>
    <t>Valor unitário/dia (R$)</t>
  </si>
  <si>
    <t>Valor Mensal (R$)</t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</si>
  <si>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</si>
  <si>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</si>
  <si>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</si>
  <si>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odontológico</t>
  </si>
  <si>
    <t xml:space="preserve">Auxílio Funeral </t>
  </si>
  <si>
    <t>Outros (Especificar)</t>
  </si>
  <si>
    <t>TOTAL DO SUBMÓDULO 2.3</t>
  </si>
  <si>
    <t>* Não será admitida a inclusão de benefícios que onerem apenas o tomador de serviços, nos termos do PARECER N.º 15/2014/CPLC/DEPCONSU/PGF/AGU</t>
  </si>
  <si>
    <t>QUADRO RESUMO DO MÓDULO 2- ENCARGOS E BENEFÍCIOS ANUAIS, MENSAIS E DIÁRIOS</t>
  </si>
  <si>
    <t>Encargos e Benefícios Anuais, Mensais e diarios</t>
  </si>
  <si>
    <t>-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</si>
  <si>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</si>
  <si>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</si>
  <si>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</si>
  <si>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</si>
  <si>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</si>
  <si>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</si>
  <si>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t>Aviso prévio trabalhado</t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</si>
  <si>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</si>
  <si>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</si>
  <si>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TOTAL DO MÓDULO 3</t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</si>
  <si>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</si>
  <si>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MÓDULO 4: CUSTO DE REPOSIÇÃO DO PROFISSIONAL AUSENTE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</si>
  <si>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</si>
  <si>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4.1</t>
  </si>
  <si>
    <t>Ausências Legais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</si>
  <si>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</si>
  <si>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SUBTOTAL DO SUBMÓDULO 4.1</t>
  </si>
  <si>
    <t>Incidência do submódulo 2.2 sobre o submódulo 4.1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</si>
  <si>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</si>
  <si>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</si>
  <si>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</si>
  <si>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</si>
  <si>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</si>
  <si>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</si>
  <si>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</si>
  <si>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</si>
  <si>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Materiais</t>
  </si>
  <si>
    <t>Equipamentos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</si>
  <si>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</si>
  <si>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</si>
  <si>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MÓDULO 6: CUSTOS INDIRETOS, TRIBUTOS E LUCRO</t>
  </si>
  <si>
    <t>Custos Indiretos, Tributos e Lucro</t>
  </si>
  <si>
    <t>Tributos</t>
  </si>
  <si>
    <t>PIS</t>
  </si>
  <si>
    <t>COFINS</t>
  </si>
  <si>
    <t>ISS</t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</si>
  <si>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</si>
  <si>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</si>
  <si>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</si>
  <si>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</si>
  <si>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</si>
  <si>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</si>
  <si>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</si>
  <si>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</si>
  <si>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</si>
  <si>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</si>
  <si>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</si>
  <si>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</si>
  <si>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</si>
  <si>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</si>
  <si>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5134-25</t>
  </si>
  <si>
    <t>Copeira</t>
  </si>
  <si>
    <t>4101-05</t>
  </si>
  <si>
    <t>Encarregado</t>
  </si>
  <si>
    <t>50515.033225/2017-11</t>
  </si>
  <si>
    <t>29/2017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</si>
  <si>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</si>
  <si>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</si>
  <si>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</si>
  <si>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</si>
  <si>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</si>
  <si>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</si>
  <si>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</si>
  <si>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</si>
  <si>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</si>
  <si>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Copeiro (a)</t>
  </si>
  <si>
    <t>Encarregado(a)</t>
  </si>
  <si>
    <t>TOTAL</t>
  </si>
  <si>
    <t>quilo</t>
  </si>
  <si>
    <t>Quilo</t>
  </si>
  <si>
    <t>Chá de sabores variados (Preto, Boldo, Erva Doce, Hortelã, Cidreira, Verde, Camomila e Mate Original)</t>
  </si>
  <si>
    <t>Copos de bioplástico  100% biodegradável e reciclável, descartável, 60 ml 110ml</t>
  </si>
  <si>
    <t>Copos de bioplástico 100% biodegradável e reciclável, descartável, 180 ml</t>
  </si>
  <si>
    <t>Coador de pano para cafeteira industrial (10L)</t>
  </si>
  <si>
    <t>Coador de papel para cafeteira industrial (capacidade para 30 xícaras)</t>
  </si>
  <si>
    <t>Forro de bandeja de plástico 100% vinil (40 cm)</t>
  </si>
  <si>
    <t>Guardanapo de papel 100% celulose, hidrossolúvel, macio, folha dupla, 33 cm x 33 cm</t>
  </si>
  <si>
    <t>Pano de chão tipo saco, alvejado, duplo, com barrado feito, 100% algodão, dimensões mínimas: 400 mm x 700 mm</t>
  </si>
  <si>
    <t>Pano de prato  - 100% algodão - embainhado nas laterais, lavável, na cor branca, dimensões mínimas: 400 mm x 700 mm</t>
  </si>
  <si>
    <t>Saco de lixo 40L  - para uso doméstico de polietileno, preto reforçado, especificações de acordo com a NBR 9191.</t>
  </si>
  <si>
    <t>Açucareiro inox  com tampa e pá, capacidade 250g</t>
  </si>
  <si>
    <t>Balde de plástico reforçado de 5 litros</t>
  </si>
  <si>
    <t>Bandeja inox redonda, com 40 cm de diâmetro</t>
  </si>
  <si>
    <t>Bule de inox com bico longo e capacidade mínima de 1 L</t>
  </si>
  <si>
    <t>Cafeteira elétrica, capacidade para 30 xícaras, 220V, amperagem máxima 15A, potência máxima 1000W.</t>
  </si>
  <si>
    <t>Colher para café - inox</t>
  </si>
  <si>
    <t>Colher para chá - inox</t>
  </si>
  <si>
    <t>Copos de vidro de 330 ml, liso, transparente, sem gravuras, espessura de 2mm</t>
  </si>
  <si>
    <t>Faca - inox</t>
  </si>
  <si>
    <t>Garfo - inox</t>
  </si>
  <si>
    <t>Prato para refeição branco</t>
  </si>
  <si>
    <t>Garrafa térmica 1 litro em inox</t>
  </si>
  <si>
    <t>Garrafa térmica 2 litros em inox</t>
  </si>
  <si>
    <t>Jarra para água em inox, com capacidade de 2 litros</t>
  </si>
  <si>
    <t>Pratos de sobremesa branco</t>
  </si>
  <si>
    <t>Xícara com pires para café branca, lisa, com capacidade de aproximadamente 60 ml</t>
  </si>
  <si>
    <t>Xícara com pires para chá  branca, lisa, com capacidade de aproximadamente 100 ml</t>
  </si>
  <si>
    <t>Escada de alumínio de 3 degraus</t>
  </si>
  <si>
    <t>Faca para sobremesa - inox</t>
  </si>
  <si>
    <t>Garfo para sobremesa - inox</t>
  </si>
  <si>
    <t>Tigela de louça  branca multiuso 24 cm</t>
  </si>
  <si>
    <t>frasco com 500 ml</t>
  </si>
  <si>
    <t>Papel toalha, 3 dobras, caixa 1.000 folhas</t>
  </si>
  <si>
    <t>Caixa 1000 folhas</t>
  </si>
  <si>
    <t>PERCENTUAL 7</t>
  </si>
  <si>
    <t>PERCENTUAL 8</t>
  </si>
  <si>
    <t>PERCENTUAL 9</t>
  </si>
  <si>
    <t>PERCENTUAL 10</t>
  </si>
  <si>
    <t>VALOR MENSAL 7</t>
  </si>
  <si>
    <t>VALOR MENSAL 8</t>
  </si>
  <si>
    <t>VALOR MENSAL 9</t>
  </si>
  <si>
    <t>VALOR MENSAL 10</t>
  </si>
  <si>
    <t>VALOR UNITÁRIO 7</t>
  </si>
  <si>
    <t>VALOR UNITÁRIO 8</t>
  </si>
  <si>
    <t>VALOR UNITÁRIO 9</t>
  </si>
  <si>
    <t>VALOR UNITÁRIO 10</t>
  </si>
  <si>
    <t xml:space="preserve">Sabão em barra 200g </t>
  </si>
  <si>
    <t xml:space="preserve">Açúcar Cristal </t>
  </si>
  <si>
    <t xml:space="preserve">9 - Proposta Comercial - </t>
  </si>
  <si>
    <t>10 - Proposta Comercial -</t>
  </si>
  <si>
    <t>1 - Pregão Eletrônico n° 15/2023 - UASG 364102</t>
  </si>
  <si>
    <t>2 - Pregão Eletrônico n° 26/2023 - UASG 90023</t>
  </si>
  <si>
    <t>3 - Pregão Eletrônico n° 296 - UASG 926119</t>
  </si>
  <si>
    <t>4 - Proposta Comercial - Imperio Comer Equipa Refriger Eireli-ME</t>
  </si>
  <si>
    <t>5 - Proposta Comercial - Asa Branca</t>
  </si>
  <si>
    <t>6 - Proposta Comercial - Comercial Alvorada Limpeza e Higiene Profissional</t>
  </si>
  <si>
    <t>Café moído 1 quilo Categoria Superior (Nível de Qualidade de 6,0 a 7,3 pontos, classificação ABIC)</t>
  </si>
  <si>
    <t>7 - Proposta Comercial - Triângulo Administração e Serviços Ltda.</t>
  </si>
  <si>
    <t>8 - Proposta Comercial - Almeida Pires Serviços de Apoio Predial</t>
  </si>
  <si>
    <t>50500.062480/2023-34</t>
  </si>
  <si>
    <t>35/2023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</si>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</sst>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0%"/>
    <numFmt numFmtId="166" formatCode="_(&quot;R$ &quot;* #,##0.00_);_(&quot;R$ &quot;* \(#,##0.00\);_(&quot;R$ &quot;* &quot;-&quot;??_);_(@_)"/>
    <numFmt numFmtId="167" formatCode="#,##0_ ;\-#,##0\ 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8"/>
      <name val="Calibri"/>
      <family val="2"/>
    </font>
    <font>
      <sz val="9"/>
      <name val="Ecofont Vera Sans"/>
      <family val="2"/>
    </font>
    <font>
      <sz val="9"/>
      <name val="Ecofont Vera Sans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i/>
      <sz val="8"/>
      <color theme="1"/>
      <name val="Ecofont Vera Sans"/>
      <family val="2"/>
    </font>
    <font>
      <b/>
      <sz val="9"/>
      <color theme="1"/>
      <name val="Ecofont Vera Sans"/>
    </font>
    <font>
      <b/>
      <sz val="10"/>
      <color theme="1"/>
      <name val="Ecofont Vera Sans"/>
    </font>
    <font>
      <sz val="10"/>
      <color theme="1"/>
      <name val="Ecofont Vera Sans"/>
    </font>
    <font>
      <sz val="10"/>
      <color theme="1"/>
      <name val="Times New Roman"/>
      <family val="1"/>
    </font>
    <font>
      <b/>
      <sz val="11"/>
      <color theme="1"/>
      <name val="Ecofont Vera Sans"/>
      <family val="2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8"/>
      <color theme="1"/>
      <name val="Ecofont Vera Sans"/>
      <family val="2"/>
    </font>
    <font>
      <sz val="8"/>
      <color theme="1"/>
      <name val="Ecofont Vera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6" fontId="13" fillId="0" borderId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3" fillId="0" borderId="0"/>
    <xf numFmtId="0" fontId="18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3" fillId="0" borderId="0" applyFill="0" applyBorder="0" applyAlignment="0" applyProtection="0"/>
    <xf numFmtId="9" fontId="1" fillId="0" borderId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48">
    <xf numFmtId="0" fontId="0" fillId="0" borderId="0" xfId="0"/>
    <xf numFmtId="0" fontId="19" fillId="0" borderId="0" xfId="0" applyFont="1"/>
    <xf numFmtId="0" fontId="19" fillId="2" borderId="1" xfId="0" applyFont="1" applyFill="1" applyBorder="1" applyAlignment="1" applyProtection="1">
      <alignment wrapText="1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21" fillId="0" borderId="0" xfId="0" applyFont="1" applyProtection="1">
      <protection hidden="1"/>
    </xf>
    <xf numFmtId="164" fontId="19" fillId="3" borderId="1" xfId="1" applyFont="1" applyFill="1" applyBorder="1" applyAlignment="1" applyProtection="1">
      <alignment horizontal="center" vertical="center" wrapText="1"/>
      <protection hidden="1"/>
    </xf>
    <xf numFmtId="164" fontId="19" fillId="0" borderId="1" xfId="1" applyFont="1" applyBorder="1" applyAlignment="1" applyProtection="1">
      <alignment horizontal="center" vertical="center" wrapText="1"/>
      <protection hidden="1"/>
    </xf>
    <xf numFmtId="0" fontId="21" fillId="0" borderId="0" xfId="0" applyFont="1" applyProtection="1">
      <protection locked="0"/>
    </xf>
    <xf numFmtId="0" fontId="19" fillId="0" borderId="0" xfId="0" applyFont="1" applyAlignment="1" applyProtection="1">
      <alignment horizontal="center" vertical="center" wrapText="1"/>
      <protection hidden="1"/>
    </xf>
    <xf numFmtId="0" fontId="20" fillId="4" borderId="1" xfId="0" applyFont="1" applyFill="1" applyBorder="1" applyAlignment="1" applyProtection="1">
      <alignment horizontal="center" wrapText="1"/>
      <protection hidden="1"/>
    </xf>
    <xf numFmtId="0" fontId="19" fillId="0" borderId="1" xfId="0" applyFont="1" applyBorder="1" applyAlignment="1" applyProtection="1">
      <alignment horizontal="center" wrapText="1"/>
      <protection hidden="1"/>
    </xf>
    <xf numFmtId="164" fontId="20" fillId="2" borderId="1" xfId="1" applyFont="1" applyFill="1" applyBorder="1" applyAlignment="1" applyProtection="1">
      <alignment horizontal="center" wrapText="1"/>
      <protection hidden="1"/>
    </xf>
    <xf numFmtId="0" fontId="19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16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164" fontId="4" fillId="2" borderId="1" xfId="1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9" applyNumberFormat="1" applyFont="1" applyFill="1" applyBorder="1" applyAlignment="1" applyProtection="1">
      <alignment horizontal="center" vertical="top" wrapText="1"/>
      <protection hidden="1"/>
    </xf>
    <xf numFmtId="164" fontId="5" fillId="3" borderId="1" xfId="1" applyFont="1" applyFill="1" applyBorder="1" applyAlignment="1" applyProtection="1">
      <alignment horizontal="center" vertical="top" wrapText="1"/>
      <protection hidden="1"/>
    </xf>
    <xf numFmtId="10" fontId="20" fillId="2" borderId="1" xfId="1" applyNumberFormat="1" applyFont="1" applyFill="1" applyBorder="1" applyAlignment="1" applyProtection="1">
      <alignment horizontal="center" vertical="top" wrapText="1"/>
      <protection hidden="1"/>
    </xf>
    <xf numFmtId="164" fontId="20" fillId="2" borderId="1" xfId="1" applyFont="1" applyFill="1" applyBorder="1" applyAlignment="1" applyProtection="1">
      <alignment horizontal="center" vertical="top" wrapText="1"/>
      <protection hidden="1"/>
    </xf>
    <xf numFmtId="0" fontId="19" fillId="3" borderId="1" xfId="0" applyFont="1" applyFill="1" applyBorder="1" applyAlignment="1" applyProtection="1">
      <alignment horizontal="center" wrapText="1"/>
      <protection hidden="1"/>
    </xf>
    <xf numFmtId="0" fontId="19" fillId="3" borderId="1" xfId="0" applyFont="1" applyFill="1" applyBorder="1" applyAlignment="1" applyProtection="1">
      <alignment vertical="top" wrapText="1"/>
      <protection hidden="1"/>
    </xf>
    <xf numFmtId="164" fontId="19" fillId="3" borderId="1" xfId="1" applyFont="1" applyFill="1" applyBorder="1" applyAlignment="1" applyProtection="1">
      <alignment horizontal="center" wrapText="1"/>
      <protection hidden="1"/>
    </xf>
    <xf numFmtId="165" fontId="20" fillId="2" borderId="1" xfId="9" applyNumberFormat="1" applyFont="1" applyFill="1" applyBorder="1" applyAlignment="1" applyProtection="1">
      <alignment horizontal="center" wrapText="1"/>
      <protection hidden="1"/>
    </xf>
    <xf numFmtId="10" fontId="20" fillId="2" borderId="1" xfId="9" applyNumberFormat="1" applyFont="1" applyFill="1" applyBorder="1" applyAlignment="1" applyProtection="1">
      <alignment horizontal="center" wrapText="1"/>
      <protection hidden="1"/>
    </xf>
    <xf numFmtId="0" fontId="19" fillId="3" borderId="1" xfId="0" applyFont="1" applyFill="1" applyBorder="1" applyAlignment="1" applyProtection="1">
      <alignment horizontal="center" vertical="top" wrapText="1"/>
      <protection hidden="1"/>
    </xf>
    <xf numFmtId="10" fontId="19" fillId="3" borderId="1" xfId="1" applyNumberFormat="1" applyFont="1" applyFill="1" applyBorder="1" applyAlignment="1" applyProtection="1">
      <alignment horizontal="center" wrapText="1"/>
      <protection hidden="1"/>
    </xf>
    <xf numFmtId="10" fontId="20" fillId="2" borderId="1" xfId="1" applyNumberFormat="1" applyFont="1" applyFill="1" applyBorder="1" applyAlignment="1" applyProtection="1">
      <alignment horizontal="center" wrapText="1"/>
      <protection hidden="1"/>
    </xf>
    <xf numFmtId="0" fontId="19" fillId="0" borderId="1" xfId="0" applyFont="1" applyBorder="1" applyAlignment="1" applyProtection="1">
      <alignment vertical="top" wrapText="1"/>
      <protection hidden="1"/>
    </xf>
    <xf numFmtId="164" fontId="20" fillId="0" borderId="1" xfId="1" applyFont="1" applyBorder="1" applyAlignment="1" applyProtection="1">
      <alignment horizontal="center" vertical="center" wrapText="1"/>
      <protection hidden="1"/>
    </xf>
    <xf numFmtId="164" fontId="21" fillId="0" borderId="0" xfId="0" applyNumberFormat="1" applyFont="1" applyProtection="1"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0" fontId="21" fillId="0" borderId="2" xfId="0" applyFont="1" applyBorder="1" applyAlignment="1" applyProtection="1">
      <alignment horizontal="center"/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3" xfId="0" applyFont="1" applyBorder="1" applyProtection="1">
      <protection hidden="1"/>
    </xf>
    <xf numFmtId="0" fontId="20" fillId="0" borderId="2" xfId="0" applyFont="1" applyBorder="1" applyAlignment="1" applyProtection="1">
      <alignment horizontal="center" wrapText="1"/>
      <protection hidden="1"/>
    </xf>
    <xf numFmtId="0" fontId="20" fillId="0" borderId="0" xfId="0" applyFont="1" applyAlignment="1" applyProtection="1">
      <alignment horizontal="center" wrapText="1"/>
      <protection hidden="1"/>
    </xf>
    <xf numFmtId="10" fontId="20" fillId="3" borderId="1" xfId="9" applyNumberFormat="1" applyFont="1" applyFill="1" applyBorder="1" applyAlignment="1" applyProtection="1">
      <alignment horizontal="center" wrapText="1"/>
      <protection hidden="1"/>
    </xf>
    <xf numFmtId="0" fontId="21" fillId="0" borderId="3" xfId="0" applyFont="1" applyBorder="1" applyProtection="1"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0" fontId="19" fillId="0" borderId="1" xfId="0" applyFont="1" applyBorder="1" applyAlignment="1" applyProtection="1">
      <alignment vertical="center" wrapText="1"/>
      <protection hidden="1"/>
    </xf>
    <xf numFmtId="0" fontId="19" fillId="0" borderId="7" xfId="0" applyFont="1" applyBorder="1" applyAlignment="1" applyProtection="1">
      <alignment vertical="center" wrapText="1"/>
      <protection hidden="1"/>
    </xf>
    <xf numFmtId="0" fontId="22" fillId="0" borderId="0" xfId="0" applyFont="1" applyAlignment="1">
      <alignment horizontal="left" vertical="center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left" vertical="center" wrapText="1"/>
      <protection hidden="1"/>
    </xf>
    <xf numFmtId="49" fontId="19" fillId="0" borderId="0" xfId="0" applyNumberFormat="1" applyFont="1" applyAlignment="1" applyProtection="1">
      <alignment horizontal="center" vertical="center" wrapText="1"/>
      <protection hidden="1"/>
    </xf>
    <xf numFmtId="0" fontId="19" fillId="3" borderId="1" xfId="0" applyFont="1" applyFill="1" applyBorder="1" applyAlignment="1" applyProtection="1">
      <alignment horizontal="center" vertical="center" wrapText="1"/>
      <protection hidden="1"/>
    </xf>
    <xf numFmtId="10" fontId="19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9" fillId="3" borderId="1" xfId="0" applyFont="1" applyFill="1" applyBorder="1" applyAlignment="1" applyProtection="1">
      <alignment vertical="center" wrapText="1"/>
      <protection hidden="1"/>
    </xf>
    <xf numFmtId="0" fontId="23" fillId="0" borderId="1" xfId="0" applyFont="1" applyBorder="1" applyAlignment="1" applyProtection="1">
      <alignment horizontal="center" vertical="center" wrapText="1"/>
      <protection hidden="1"/>
    </xf>
    <xf numFmtId="49" fontId="23" fillId="0" borderId="1" xfId="0" applyNumberFormat="1" applyFont="1" applyBorder="1" applyAlignment="1" applyProtection="1">
      <alignment horizontal="center" vertical="center" wrapText="1"/>
      <protection hidden="1"/>
    </xf>
    <xf numFmtId="0" fontId="21" fillId="3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Border="1" applyAlignment="1" applyProtection="1">
      <alignment vertical="top" wrapText="1"/>
      <protection hidden="1"/>
    </xf>
    <xf numFmtId="10" fontId="21" fillId="0" borderId="1" xfId="9" applyNumberFormat="1" applyFont="1" applyBorder="1" applyAlignment="1" applyProtection="1">
      <alignment horizontal="center" vertical="center" wrapText="1"/>
      <protection hidden="1"/>
    </xf>
    <xf numFmtId="165" fontId="19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9" fillId="3" borderId="1" xfId="9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center" vertical="center" wrapText="1"/>
      <protection hidden="1"/>
    </xf>
    <xf numFmtId="3" fontId="25" fillId="3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vertical="center" wrapText="1"/>
    </xf>
    <xf numFmtId="164" fontId="21" fillId="0" borderId="1" xfId="1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164" fontId="15" fillId="0" borderId="1" xfId="1" applyFont="1" applyBorder="1" applyAlignment="1" applyProtection="1">
      <alignment horizontal="center" vertical="center" wrapText="1"/>
      <protection hidden="1"/>
    </xf>
    <xf numFmtId="164" fontId="21" fillId="0" borderId="1" xfId="1" applyFont="1" applyFill="1" applyBorder="1" applyAlignment="1" applyProtection="1">
      <alignment horizontal="center" vertical="center" wrapText="1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21" fillId="3" borderId="0" xfId="0" applyFont="1" applyFill="1" applyAlignment="1" applyProtection="1">
      <alignment horizontal="center" vertical="center" wrapText="1"/>
      <protection hidden="1"/>
    </xf>
    <xf numFmtId="0" fontId="21" fillId="3" borderId="0" xfId="0" applyFont="1" applyFill="1" applyAlignment="1" applyProtection="1">
      <alignment horizontal="left" vertical="top" wrapText="1"/>
      <protection hidden="1"/>
    </xf>
    <xf numFmtId="0" fontId="19" fillId="3" borderId="0" xfId="0" applyFont="1" applyFill="1" applyAlignment="1" applyProtection="1">
      <alignment horizontal="center" vertical="center" wrapText="1"/>
      <protection hidden="1"/>
    </xf>
    <xf numFmtId="0" fontId="26" fillId="3" borderId="0" xfId="0" applyFont="1" applyFill="1" applyAlignment="1" applyProtection="1">
      <alignment vertical="center" wrapText="1"/>
      <protection hidden="1"/>
    </xf>
    <xf numFmtId="0" fontId="20" fillId="3" borderId="1" xfId="0" applyFont="1" applyFill="1" applyBorder="1" applyAlignment="1" applyProtection="1">
      <alignment horizontal="center" wrapText="1"/>
      <protection hidden="1"/>
    </xf>
    <xf numFmtId="164" fontId="20" fillId="3" borderId="1" xfId="1" applyFont="1" applyFill="1" applyBorder="1" applyAlignment="1" applyProtection="1">
      <alignment horizontal="center" wrapText="1"/>
      <protection hidden="1"/>
    </xf>
    <xf numFmtId="0" fontId="19" fillId="3" borderId="1" xfId="0" applyFont="1" applyFill="1" applyBorder="1" applyAlignment="1" applyProtection="1">
      <alignment wrapText="1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vertical="center" wrapText="1"/>
      <protection hidden="1"/>
    </xf>
    <xf numFmtId="0" fontId="20" fillId="3" borderId="1" xfId="0" applyFont="1" applyFill="1" applyBorder="1" applyAlignment="1" applyProtection="1">
      <alignment horizontal="center" vertical="top" wrapText="1"/>
      <protection hidden="1"/>
    </xf>
    <xf numFmtId="0" fontId="19" fillId="5" borderId="1" xfId="0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wrapText="1"/>
      <protection hidden="1"/>
    </xf>
    <xf numFmtId="0" fontId="21" fillId="0" borderId="2" xfId="0" applyFont="1" applyBorder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0" fillId="0" borderId="14" xfId="0" applyFont="1" applyBorder="1" applyAlignment="1" applyProtection="1">
      <alignment horizontal="center" vertical="center" wrapText="1"/>
      <protection hidden="1"/>
    </xf>
    <xf numFmtId="0" fontId="20" fillId="0" borderId="5" xfId="0" applyFont="1" applyBorder="1" applyAlignment="1" applyProtection="1">
      <alignment horizontal="center" vertical="center" wrapText="1"/>
      <protection hidden="1"/>
    </xf>
    <xf numFmtId="0" fontId="20" fillId="0" borderId="6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164" fontId="28" fillId="0" borderId="15" xfId="0" applyNumberFormat="1" applyFont="1" applyBorder="1" applyAlignment="1" applyProtection="1">
      <alignment wrapText="1"/>
      <protection hidden="1"/>
    </xf>
    <xf numFmtId="0" fontId="21" fillId="0" borderId="0" xfId="0" applyFont="1" applyAlignment="1" applyProtection="1">
      <alignment vertical="center" wrapText="1"/>
      <protection hidden="1"/>
    </xf>
    <xf numFmtId="0" fontId="30" fillId="0" borderId="1" xfId="0" applyFont="1" applyBorder="1" applyAlignment="1" applyProtection="1">
      <alignment horizontal="center" vertical="center" wrapText="1"/>
      <protection hidden="1"/>
    </xf>
    <xf numFmtId="0" fontId="30" fillId="0" borderId="5" xfId="0" applyFont="1" applyBorder="1" applyAlignment="1" applyProtection="1">
      <alignment horizontal="center" vertical="center" wrapText="1"/>
      <protection hidden="1"/>
    </xf>
    <xf numFmtId="0" fontId="30" fillId="0" borderId="14" xfId="0" applyFont="1" applyBorder="1" applyAlignment="1" applyProtection="1">
      <alignment horizontal="center" vertical="center" wrapText="1"/>
      <protection hidden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164" fontId="30" fillId="0" borderId="15" xfId="0" applyNumberFormat="1" applyFont="1" applyBorder="1" applyAlignment="1" applyProtection="1">
      <alignment horizontal="center" vertical="center" wrapText="1"/>
      <protection hidden="1"/>
    </xf>
    <xf numFmtId="167" fontId="31" fillId="0" borderId="1" xfId="18" applyNumberFormat="1" applyFont="1" applyBorder="1" applyAlignment="1" applyProtection="1">
      <alignment horizontal="center" vertical="center" wrapText="1"/>
      <protection hidden="1"/>
    </xf>
    <xf numFmtId="164" fontId="28" fillId="0" borderId="1" xfId="0" applyNumberFormat="1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1" fontId="21" fillId="0" borderId="1" xfId="0" applyNumberFormat="1" applyFont="1" applyBorder="1" applyAlignment="1" applyProtection="1">
      <alignment horizontal="center" wrapText="1"/>
      <protection hidden="1"/>
    </xf>
    <xf numFmtId="10" fontId="15" fillId="5" borderId="1" xfId="9" applyNumberFormat="1" applyFont="1" applyFill="1" applyBorder="1" applyAlignment="1" applyProtection="1">
      <alignment horizontal="center" vertical="center" wrapText="1"/>
      <protection hidden="1"/>
    </xf>
    <xf numFmtId="10" fontId="21" fillId="5" borderId="1" xfId="9" applyNumberFormat="1" applyFont="1" applyFill="1" applyBorder="1" applyAlignment="1" applyProtection="1">
      <alignment horizontal="center" vertical="center" wrapText="1"/>
      <protection hidden="1"/>
    </xf>
    <xf numFmtId="164" fontId="15" fillId="5" borderId="1" xfId="1" applyFont="1" applyFill="1" applyBorder="1" applyAlignment="1" applyProtection="1">
      <alignment horizontal="center" vertical="center" wrapText="1"/>
      <protection hidden="1"/>
    </xf>
    <xf numFmtId="164" fontId="21" fillId="5" borderId="1" xfId="1" applyFont="1" applyFill="1" applyBorder="1" applyAlignment="1" applyProtection="1">
      <alignment horizontal="center" vertical="center" wrapText="1"/>
      <protection hidden="1"/>
    </xf>
    <xf numFmtId="0" fontId="21" fillId="5" borderId="1" xfId="0" applyFont="1" applyFill="1" applyBorder="1" applyAlignment="1" applyProtection="1">
      <alignment vertical="top" wrapText="1"/>
      <protection hidden="1"/>
    </xf>
    <xf numFmtId="0" fontId="21" fillId="5" borderId="15" xfId="0" applyFont="1" applyFill="1" applyBorder="1" applyAlignment="1" applyProtection="1">
      <alignment vertical="top" wrapText="1"/>
      <protection hidden="1"/>
    </xf>
    <xf numFmtId="0" fontId="2" fillId="3" borderId="4" xfId="0" applyFont="1" applyFill="1" applyBorder="1"/>
    <xf numFmtId="0" fontId="5" fillId="0" borderId="0" xfId="0" applyFont="1" applyAlignment="1" applyProtection="1">
      <alignment horizontal="left" vertical="center" wrapText="1"/>
      <protection hidden="1"/>
    </xf>
    <xf numFmtId="164" fontId="21" fillId="5" borderId="1" xfId="1" applyFont="1" applyFill="1" applyBorder="1" applyAlignment="1" applyProtection="1">
      <alignment horizontal="center" vertical="center" wrapText="1"/>
      <protection locked="0"/>
    </xf>
    <xf numFmtId="164" fontId="21" fillId="5" borderId="1" xfId="0" applyNumberFormat="1" applyFont="1" applyFill="1" applyBorder="1" applyAlignment="1" applyProtection="1">
      <alignment horizontal="center" vertical="center" wrapText="1"/>
      <protection hidden="1"/>
    </xf>
    <xf numFmtId="164" fontId="31" fillId="5" borderId="1" xfId="1" applyFont="1" applyFill="1" applyBorder="1" applyAlignment="1" applyProtection="1">
      <alignment horizontal="center" vertical="center" wrapText="1"/>
      <protection locked="0"/>
    </xf>
    <xf numFmtId="164" fontId="31" fillId="5" borderId="1" xfId="0" applyNumberFormat="1" applyFont="1" applyFill="1" applyBorder="1" applyAlignment="1" applyProtection="1">
      <alignment horizontal="center" vertical="center" wrapText="1"/>
      <protection hidden="1"/>
    </xf>
    <xf numFmtId="14" fontId="19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" xfId="0" applyFont="1" applyFill="1" applyBorder="1" applyAlignment="1" applyProtection="1">
      <alignment horizontal="center" vertical="center" wrapText="1"/>
      <protection locked="0"/>
    </xf>
    <xf numFmtId="4" fontId="19" fillId="5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5" borderId="1" xfId="1" applyFont="1" applyFill="1" applyBorder="1" applyAlignment="1" applyProtection="1">
      <alignment horizontal="center" wrapText="1"/>
      <protection locked="0"/>
    </xf>
    <xf numFmtId="10" fontId="19" fillId="5" borderId="1" xfId="9" applyNumberFormat="1" applyFont="1" applyFill="1" applyBorder="1" applyAlignment="1" applyProtection="1">
      <alignment horizontal="center" wrapText="1"/>
      <protection locked="0"/>
    </xf>
    <xf numFmtId="165" fontId="19" fillId="5" borderId="1" xfId="9" applyNumberFormat="1" applyFont="1" applyFill="1" applyBorder="1" applyAlignment="1" applyProtection="1">
      <alignment horizontal="center" vertical="center" wrapText="1"/>
      <protection locked="0"/>
    </xf>
    <xf numFmtId="164" fontId="19" fillId="5" borderId="1" xfId="1" applyFont="1" applyFill="1" applyBorder="1" applyAlignment="1" applyProtection="1">
      <alignment horizontal="center" wrapText="1"/>
      <protection hidden="1"/>
    </xf>
    <xf numFmtId="10" fontId="19" fillId="5" borderId="1" xfId="9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left" vertical="center" wrapText="1"/>
      <protection hidden="1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horizontal="left"/>
      <protection locked="0"/>
    </xf>
    <xf numFmtId="49" fontId="19" fillId="0" borderId="1" xfId="0" applyNumberFormat="1" applyFont="1" applyBorder="1" applyAlignment="1" applyProtection="1">
      <alignment horizontal="center" vertical="center" wrapText="1"/>
      <protection hidden="1"/>
    </xf>
    <xf numFmtId="0" fontId="12" fillId="3" borderId="1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Alignment="1" applyProtection="1">
      <alignment horizontal="center" vertical="center" wrapText="1"/>
      <protection hidden="1"/>
    </xf>
    <xf numFmtId="164" fontId="15" fillId="5" borderId="8" xfId="1" applyFont="1" applyFill="1" applyBorder="1" applyAlignment="1" applyProtection="1">
      <alignment horizontal="center" vertical="center" wrapText="1"/>
      <protection hidden="1"/>
    </xf>
    <xf numFmtId="164" fontId="15" fillId="5" borderId="9" xfId="1" applyFont="1" applyFill="1" applyBorder="1" applyAlignment="1" applyProtection="1">
      <alignment horizontal="center" vertical="center" wrapText="1"/>
      <protection hidden="1"/>
    </xf>
    <xf numFmtId="164" fontId="15" fillId="5" borderId="7" xfId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23" fillId="0" borderId="8" xfId="0" applyFont="1" applyBorder="1" applyAlignment="1" applyProtection="1">
      <alignment horizontal="center" vertical="center" wrapText="1"/>
      <protection hidden="1"/>
    </xf>
    <xf numFmtId="0" fontId="23" fillId="0" borderId="9" xfId="0" applyFont="1" applyBorder="1" applyAlignment="1" applyProtection="1">
      <alignment horizontal="center" vertical="center" wrapText="1"/>
      <protection hidden="1"/>
    </xf>
    <xf numFmtId="0" fontId="23" fillId="0" borderId="7" xfId="0" applyFont="1" applyBorder="1" applyAlignment="1" applyProtection="1">
      <alignment horizontal="center" vertical="center" wrapText="1"/>
      <protection hidden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0" fillId="0" borderId="0" xfId="0" applyFont="1" applyAlignment="1" applyProtection="1">
      <alignment horizontal="center" vertical="center" wrapText="1"/>
      <protection hidden="1"/>
    </xf>
    <xf numFmtId="0" fontId="19" fillId="0" borderId="8" xfId="0" applyFont="1" applyBorder="1" applyAlignment="1" applyProtection="1">
      <alignment horizontal="center" vertical="center" wrapText="1"/>
      <protection hidden="1"/>
    </xf>
    <xf numFmtId="0" fontId="19" fillId="0" borderId="9" xfId="0" applyFont="1" applyBorder="1" applyAlignment="1" applyProtection="1">
      <alignment horizontal="center" vertical="center" wrapText="1"/>
      <protection hidden="1"/>
    </xf>
    <xf numFmtId="0" fontId="19" fillId="0" borderId="7" xfId="0" applyFont="1" applyBorder="1" applyAlignment="1" applyProtection="1">
      <alignment horizontal="center" vertical="center" wrapText="1"/>
      <protection hidden="1"/>
    </xf>
    <xf numFmtId="164" fontId="21" fillId="5" borderId="8" xfId="1" applyFont="1" applyFill="1" applyBorder="1" applyAlignment="1" applyProtection="1">
      <alignment horizontal="center" vertical="center" wrapText="1"/>
      <protection hidden="1"/>
    </xf>
    <xf numFmtId="164" fontId="21" fillId="5" borderId="9" xfId="1" applyFont="1" applyFill="1" applyBorder="1" applyAlignment="1" applyProtection="1">
      <alignment horizontal="center" vertical="center" wrapText="1"/>
      <protection hidden="1"/>
    </xf>
    <xf numFmtId="164" fontId="21" fillId="5" borderId="7" xfId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24" fillId="0" borderId="10" xfId="0" applyFont="1" applyBorder="1" applyAlignment="1" applyProtection="1">
      <alignment horizontal="center" vertical="center" wrapText="1"/>
      <protection hidden="1"/>
    </xf>
    <xf numFmtId="0" fontId="12" fillId="0" borderId="10" xfId="0" applyFont="1" applyBorder="1" applyAlignment="1" applyProtection="1">
      <alignment horizontal="center" vertical="center" wrapText="1"/>
      <protection hidden="1"/>
    </xf>
    <xf numFmtId="0" fontId="24" fillId="0" borderId="1" xfId="0" applyFont="1" applyBorder="1" applyAlignment="1" applyProtection="1">
      <alignment horizontal="center" vertical="center" wrapText="1"/>
      <protection hidden="1"/>
    </xf>
    <xf numFmtId="0" fontId="20" fillId="0" borderId="2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8" xfId="0" applyFont="1" applyBorder="1" applyAlignment="1" applyProtection="1">
      <alignment horizontal="left" vertical="center" wrapText="1"/>
      <protection hidden="1"/>
    </xf>
    <xf numFmtId="0" fontId="19" fillId="0" borderId="9" xfId="0" applyFont="1" applyBorder="1" applyAlignment="1" applyProtection="1">
      <alignment horizontal="left" vertical="center" wrapText="1"/>
      <protection hidden="1"/>
    </xf>
    <xf numFmtId="0" fontId="19" fillId="0" borderId="7" xfId="0" applyFont="1" applyBorder="1" applyAlignment="1" applyProtection="1">
      <alignment horizontal="left" vertical="center" wrapText="1"/>
      <protection hidden="1"/>
    </xf>
    <xf numFmtId="49" fontId="19" fillId="0" borderId="8" xfId="0" applyNumberFormat="1" applyFont="1" applyBorder="1" applyAlignment="1" applyProtection="1">
      <alignment horizontal="center" vertical="center" wrapText="1"/>
      <protection hidden="1"/>
    </xf>
    <xf numFmtId="49" fontId="19" fillId="0" borderId="9" xfId="0" applyNumberFormat="1" applyFont="1" applyBorder="1" applyAlignment="1" applyProtection="1">
      <alignment horizontal="center" vertical="center" wrapText="1"/>
      <protection hidden="1"/>
    </xf>
    <xf numFmtId="49" fontId="19" fillId="0" borderId="7" xfId="0" applyNumberFormat="1" applyFont="1" applyBorder="1" applyAlignment="1" applyProtection="1">
      <alignment horizontal="center" vertical="center" wrapText="1"/>
      <protection hidden="1"/>
    </xf>
    <xf numFmtId="0" fontId="27" fillId="0" borderId="15" xfId="0" applyFont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9" fillId="5" borderId="3" xfId="0" applyFont="1" applyFill="1" applyBorder="1" applyAlignment="1" applyProtection="1">
      <alignment horizontal="left"/>
      <protection hidden="1"/>
    </xf>
    <xf numFmtId="0" fontId="20" fillId="0" borderId="16" xfId="0" applyFont="1" applyBorder="1" applyAlignment="1" applyProtection="1">
      <alignment horizontal="center" vertical="center" wrapText="1"/>
      <protection hidden="1"/>
    </xf>
    <xf numFmtId="0" fontId="20" fillId="0" borderId="15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30" fillId="0" borderId="8" xfId="0" applyFont="1" applyBorder="1" applyAlignment="1" applyProtection="1">
      <alignment horizontal="center" vertical="center" wrapText="1"/>
      <protection hidden="1"/>
    </xf>
    <xf numFmtId="0" fontId="30" fillId="0" borderId="7" xfId="0" applyFont="1" applyBorder="1" applyAlignment="1" applyProtection="1">
      <alignment horizontal="center" vertical="center" wrapText="1"/>
      <protection hidden="1"/>
    </xf>
    <xf numFmtId="0" fontId="28" fillId="0" borderId="15" xfId="0" applyFont="1" applyBorder="1" applyAlignment="1" applyProtection="1">
      <alignment horizontal="center" vertical="center" wrapText="1"/>
      <protection hidden="1"/>
    </xf>
    <xf numFmtId="164" fontId="28" fillId="0" borderId="8" xfId="0" applyNumberFormat="1" applyFont="1" applyBorder="1" applyAlignment="1" applyProtection="1">
      <alignment horizontal="center" vertical="center" wrapText="1"/>
      <protection hidden="1"/>
    </xf>
    <xf numFmtId="164" fontId="28" fillId="0" borderId="9" xfId="0" applyNumberFormat="1" applyFont="1" applyBorder="1" applyAlignment="1" applyProtection="1">
      <alignment horizontal="center" vertical="center" wrapText="1"/>
      <protection hidden="1"/>
    </xf>
    <xf numFmtId="164" fontId="28" fillId="0" borderId="7" xfId="0" applyNumberFormat="1" applyFont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/>
      <protection hidden="1"/>
    </xf>
    <xf numFmtId="0" fontId="21" fillId="6" borderId="11" xfId="0" applyFont="1" applyFill="1" applyBorder="1" applyAlignment="1" applyProtection="1">
      <alignment horizontal="center" wrapText="1"/>
      <protection hidden="1"/>
    </xf>
    <xf numFmtId="0" fontId="21" fillId="6" borderId="3" xfId="0" applyFont="1" applyFill="1" applyBorder="1" applyAlignment="1" applyProtection="1">
      <alignment horizontal="center" wrapText="1"/>
      <protection hidden="1"/>
    </xf>
    <xf numFmtId="0" fontId="21" fillId="0" borderId="11" xfId="0" applyFont="1" applyBorder="1" applyAlignment="1" applyProtection="1">
      <alignment horizontal="left"/>
      <protection hidden="1"/>
    </xf>
    <xf numFmtId="0" fontId="21" fillId="0" borderId="3" xfId="0" applyFont="1" applyBorder="1" applyAlignment="1" applyProtection="1">
      <alignment horizontal="left"/>
      <protection hidden="1"/>
    </xf>
    <xf numFmtId="0" fontId="20" fillId="2" borderId="1" xfId="0" applyFont="1" applyFill="1" applyBorder="1" applyAlignment="1" applyProtection="1">
      <alignment horizontal="center" vertical="top" wrapText="1"/>
      <protection hidden="1"/>
    </xf>
    <xf numFmtId="0" fontId="19" fillId="3" borderId="1" xfId="0" applyFont="1" applyFill="1" applyBorder="1" applyAlignment="1" applyProtection="1">
      <alignment horizontal="center" wrapText="1"/>
      <protection hidden="1"/>
    </xf>
    <xf numFmtId="0" fontId="20" fillId="0" borderId="2" xfId="0" applyFont="1" applyBorder="1" applyAlignment="1" applyProtection="1">
      <alignment horizontal="center" wrapText="1"/>
      <protection hidden="1"/>
    </xf>
    <xf numFmtId="0" fontId="20" fillId="0" borderId="0" xfId="0" applyFont="1" applyAlignment="1" applyProtection="1">
      <alignment horizontal="center" wrapText="1"/>
      <protection hidden="1"/>
    </xf>
    <xf numFmtId="0" fontId="20" fillId="0" borderId="2" xfId="0" applyFont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19" fillId="3" borderId="1" xfId="0" applyFont="1" applyFill="1" applyBorder="1" applyAlignment="1" applyProtection="1">
      <alignment horizontal="left" vertical="top" wrapText="1"/>
      <protection hidden="1"/>
    </xf>
    <xf numFmtId="0" fontId="21" fillId="0" borderId="11" xfId="0" applyFont="1" applyBorder="1" applyAlignment="1" applyProtection="1">
      <alignment horizontal="center"/>
      <protection hidden="1"/>
    </xf>
    <xf numFmtId="0" fontId="21" fillId="0" borderId="3" xfId="0" applyFont="1" applyBorder="1" applyAlignment="1" applyProtection="1">
      <alignment horizontal="center"/>
      <protection hidden="1"/>
    </xf>
    <xf numFmtId="0" fontId="28" fillId="3" borderId="11" xfId="0" applyFont="1" applyFill="1" applyBorder="1" applyAlignment="1" applyProtection="1">
      <alignment horizontal="left" vertical="top" wrapText="1"/>
      <protection hidden="1"/>
    </xf>
    <xf numFmtId="0" fontId="28" fillId="3" borderId="3" xfId="0" applyFont="1" applyFill="1" applyBorder="1" applyAlignment="1" applyProtection="1">
      <alignment horizontal="left" vertical="top" wrapText="1"/>
      <protection hidden="1"/>
    </xf>
    <xf numFmtId="0" fontId="20" fillId="4" borderId="1" xfId="0" applyFont="1" applyFill="1" applyBorder="1" applyAlignment="1" applyProtection="1">
      <alignment horizontal="center" wrapText="1"/>
      <protection hidden="1"/>
    </xf>
    <xf numFmtId="0" fontId="19" fillId="0" borderId="8" xfId="0" applyFont="1" applyBorder="1" applyAlignment="1" applyProtection="1">
      <alignment horizontal="left" wrapText="1"/>
      <protection hidden="1"/>
    </xf>
    <xf numFmtId="0" fontId="19" fillId="0" borderId="9" xfId="0" applyFont="1" applyBorder="1" applyAlignment="1" applyProtection="1">
      <alignment horizontal="left" wrapText="1"/>
      <protection hidden="1"/>
    </xf>
    <xf numFmtId="0" fontId="19" fillId="0" borderId="7" xfId="0" applyFont="1" applyBorder="1" applyAlignment="1" applyProtection="1">
      <alignment horizontal="left" wrapText="1"/>
      <protection hidden="1"/>
    </xf>
    <xf numFmtId="0" fontId="19" fillId="3" borderId="1" xfId="0" applyFont="1" applyFill="1" applyBorder="1" applyAlignment="1" applyProtection="1">
      <alignment horizontal="left" wrapText="1"/>
      <protection hidden="1"/>
    </xf>
    <xf numFmtId="0" fontId="19" fillId="3" borderId="8" xfId="0" applyFont="1" applyFill="1" applyBorder="1" applyAlignment="1" applyProtection="1">
      <alignment horizontal="left" vertical="center" wrapText="1"/>
      <protection hidden="1"/>
    </xf>
    <xf numFmtId="0" fontId="19" fillId="3" borderId="7" xfId="0" applyFont="1" applyFill="1" applyBorder="1" applyAlignment="1" applyProtection="1">
      <alignment horizontal="left" vertical="center" wrapText="1"/>
      <protection hidden="1"/>
    </xf>
    <xf numFmtId="164" fontId="19" fillId="5" borderId="8" xfId="1" applyFont="1" applyFill="1" applyBorder="1" applyAlignment="1" applyProtection="1">
      <alignment horizontal="center" vertical="center" wrapText="1"/>
      <protection locked="0"/>
    </xf>
    <xf numFmtId="164" fontId="19" fillId="5" borderId="7" xfId="1" applyFont="1" applyFill="1" applyBorder="1" applyAlignment="1" applyProtection="1">
      <alignment horizontal="center" vertical="center" wrapText="1"/>
      <protection locked="0"/>
    </xf>
    <xf numFmtId="164" fontId="20" fillId="3" borderId="8" xfId="1" applyFont="1" applyFill="1" applyBorder="1" applyAlignment="1" applyProtection="1">
      <alignment horizontal="center" wrapText="1"/>
      <protection hidden="1"/>
    </xf>
    <xf numFmtId="164" fontId="20" fillId="3" borderId="7" xfId="1" applyFont="1" applyFill="1" applyBorder="1" applyAlignment="1" applyProtection="1">
      <alignment horizontal="center" wrapText="1"/>
      <protection hidden="1"/>
    </xf>
    <xf numFmtId="0" fontId="20" fillId="3" borderId="1" xfId="0" applyFont="1" applyFill="1" applyBorder="1" applyAlignment="1" applyProtection="1">
      <alignment horizontal="center" vertical="center" wrapText="1"/>
      <protection hidden="1"/>
    </xf>
    <xf numFmtId="0" fontId="20" fillId="3" borderId="8" xfId="0" applyFont="1" applyFill="1" applyBorder="1" applyAlignment="1" applyProtection="1">
      <alignment horizontal="center" vertical="top" wrapText="1"/>
      <protection hidden="1"/>
    </xf>
    <xf numFmtId="0" fontId="20" fillId="3" borderId="9" xfId="0" applyFont="1" applyFill="1" applyBorder="1" applyAlignment="1" applyProtection="1">
      <alignment horizontal="center" vertical="top" wrapText="1"/>
      <protection hidden="1"/>
    </xf>
    <xf numFmtId="0" fontId="20" fillId="3" borderId="7" xfId="0" applyFont="1" applyFill="1" applyBorder="1" applyAlignment="1" applyProtection="1">
      <alignment horizontal="center" vertical="top" wrapText="1"/>
      <protection hidden="1"/>
    </xf>
    <xf numFmtId="0" fontId="19" fillId="3" borderId="1" xfId="0" applyFont="1" applyFill="1" applyBorder="1" applyAlignment="1" applyProtection="1">
      <alignment horizontal="left" vertical="center" wrapText="1"/>
      <protection hidden="1"/>
    </xf>
    <xf numFmtId="164" fontId="19" fillId="5" borderId="8" xfId="1" applyFont="1" applyFill="1" applyBorder="1" applyAlignment="1" applyProtection="1">
      <alignment horizontal="center" wrapText="1"/>
      <protection locked="0"/>
    </xf>
    <xf numFmtId="164" fontId="19" fillId="5" borderId="7" xfId="1" applyFont="1" applyFill="1" applyBorder="1" applyAlignment="1" applyProtection="1">
      <alignment horizontal="center" wrapText="1"/>
      <protection locked="0"/>
    </xf>
    <xf numFmtId="0" fontId="21" fillId="0" borderId="11" xfId="0" applyFont="1" applyBorder="1" applyAlignment="1" applyProtection="1">
      <alignment horizontal="left" wrapText="1"/>
      <protection hidden="1"/>
    </xf>
    <xf numFmtId="0" fontId="21" fillId="0" borderId="3" xfId="0" applyFont="1" applyBorder="1" applyAlignment="1" applyProtection="1">
      <alignment horizontal="left" wrapText="1"/>
      <protection hidden="1"/>
    </xf>
    <xf numFmtId="0" fontId="20" fillId="3" borderId="0" xfId="0" applyFont="1" applyFill="1" applyAlignment="1" applyProtection="1">
      <alignment horizontal="center" vertical="center" wrapText="1"/>
      <protection hidden="1"/>
    </xf>
    <xf numFmtId="0" fontId="19" fillId="3" borderId="2" xfId="0" applyFont="1" applyFill="1" applyBorder="1" applyAlignment="1">
      <alignment horizontal="left" vertical="center" wrapText="1"/>
    </xf>
    <xf numFmtId="0" fontId="19" fillId="3" borderId="0" xfId="0" applyFont="1" applyFill="1" applyAlignment="1">
      <alignment horizontal="left" vertical="center" wrapText="1"/>
    </xf>
    <xf numFmtId="0" fontId="19" fillId="3" borderId="6" xfId="0" applyFont="1" applyFill="1" applyBorder="1" applyAlignment="1">
      <alignment horizontal="left" vertical="center" wrapText="1"/>
    </xf>
    <xf numFmtId="0" fontId="20" fillId="0" borderId="2" xfId="0" applyFont="1" applyBorder="1" applyAlignment="1" applyProtection="1">
      <alignment horizontal="center"/>
      <protection hidden="1"/>
    </xf>
    <xf numFmtId="0" fontId="20" fillId="0" borderId="0" xfId="0" applyFont="1" applyAlignment="1" applyProtection="1">
      <alignment horizontal="center"/>
      <protection hidden="1"/>
    </xf>
    <xf numFmtId="164" fontId="19" fillId="5" borderId="8" xfId="1" applyFont="1" applyFill="1" applyBorder="1" applyAlignment="1" applyProtection="1">
      <alignment horizontal="left" vertical="center" wrapText="1"/>
      <protection locked="0"/>
    </xf>
    <xf numFmtId="164" fontId="19" fillId="5" borderId="7" xfId="1" applyFont="1" applyFill="1" applyBorder="1" applyAlignment="1" applyProtection="1">
      <alignment horizontal="left" vertical="center" wrapText="1"/>
      <protection locked="0"/>
    </xf>
    <xf numFmtId="0" fontId="19" fillId="3" borderId="11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19" fillId="3" borderId="12" xfId="0" applyFont="1" applyFill="1" applyBorder="1" applyAlignment="1">
      <alignment horizontal="left" vertical="center" wrapText="1"/>
    </xf>
    <xf numFmtId="0" fontId="19" fillId="3" borderId="10" xfId="0" applyFont="1" applyFill="1" applyBorder="1" applyAlignment="1">
      <alignment horizontal="left" vertical="center" wrapText="1"/>
    </xf>
    <xf numFmtId="0" fontId="19" fillId="3" borderId="1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164" fontId="25" fillId="5" borderId="1" xfId="0" applyNumberFormat="1" applyFont="1" applyFill="1" applyBorder="1" applyAlignment="1">
      <alignment horizontal="center" vertical="center" wrapText="1"/>
    </xf>
  </cellXfs>
  <cellStyles count="19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o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" xfId="18" builtinId="3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V16"/>
  <sheetViews>
    <sheetView showGridLines="0" view="pageBreakPreview" zoomScale="190" zoomScaleNormal="100" zoomScaleSheetLayoutView="190" workbookViewId="0">
      <selection activeCell="D14" sqref="D14"/>
    </sheetView>
  </sheetViews>
  <sheetFormatPr defaultColWidth="0" defaultRowHeight="12.75" customHeight="1" zeroHeight="1"/>
  <cols>
    <col min="1" max="1" width="5.42578125" style="52" bestFit="1" customWidth="1"/>
    <col min="2" max="2" width="19.28515625" style="52" customWidth="1"/>
    <col min="3" max="3" width="16.28515625" style="52" customWidth="1"/>
    <col min="4" max="4" width="19.42578125" style="52" bestFit="1" customWidth="1"/>
    <col min="5" max="5" width="20" style="52" bestFit="1" customWidth="1"/>
    <col min="6" max="6" width="21.7109375" style="52" bestFit="1" customWidth="1"/>
    <col min="7" max="7" width="21.42578125" style="52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137" t="s">
        <v>0</v>
      </c>
      <c r="B1" s="137"/>
      <c r="C1" s="137"/>
      <c r="D1" s="137"/>
      <c r="E1" s="137"/>
      <c r="F1" s="137"/>
      <c r="G1" s="137"/>
    </row>
    <row r="2" spans="1:256">
      <c r="A2" s="137" t="s">
        <v>1</v>
      </c>
      <c r="B2" s="137"/>
      <c r="C2" s="137"/>
      <c r="D2" s="137"/>
      <c r="E2" s="137"/>
      <c r="F2" s="137"/>
      <c r="G2" s="137"/>
    </row>
    <row r="3" spans="1:256">
      <c r="A3" s="137" t="s">
        <v>2</v>
      </c>
      <c r="B3" s="137"/>
      <c r="C3" s="137"/>
      <c r="D3" s="137"/>
      <c r="E3" s="137"/>
      <c r="F3" s="137"/>
      <c r="G3" s="137"/>
    </row>
    <row r="4" spans="1:256">
      <c r="A4" s="53"/>
      <c r="B4" s="53"/>
      <c r="C4" s="53"/>
      <c r="D4" s="53"/>
      <c r="E4" s="53"/>
      <c r="F4" s="53"/>
      <c r="G4" s="53"/>
    </row>
    <row r="5" spans="1:256" ht="12.75" customHeight="1">
      <c r="A5" s="132" t="s">
        <v>75</v>
      </c>
      <c r="B5" s="132"/>
      <c r="C5" s="132"/>
      <c r="D5" s="132"/>
      <c r="E5" s="132"/>
      <c r="F5" s="131" t="s">
        <v>317</v>
      </c>
      <c r="G5" s="131"/>
      <c r="H5" s="51"/>
      <c r="I5" s="132" t="s">
        <v>75</v>
      </c>
      <c r="J5" s="132"/>
      <c r="K5" s="131" t="s">
        <v>242</v>
      </c>
      <c r="L5" s="131"/>
      <c r="M5" s="132" t="s">
        <v>75</v>
      </c>
      <c r="N5" s="132"/>
      <c r="O5" s="131" t="s">
        <v>242</v>
      </c>
      <c r="P5" s="131"/>
      <c r="Q5" s="132" t="s">
        <v>75</v>
      </c>
      <c r="R5" s="132"/>
      <c r="S5" s="131" t="s">
        <v>242</v>
      </c>
      <c r="T5" s="131"/>
      <c r="U5" s="132" t="s">
        <v>75</v>
      </c>
      <c r="V5" s="132"/>
      <c r="W5" s="131" t="s">
        <v>242</v>
      </c>
      <c r="X5" s="131"/>
      <c r="Y5" s="132" t="s">
        <v>75</v>
      </c>
      <c r="Z5" s="132"/>
      <c r="AA5" s="131" t="s">
        <v>242</v>
      </c>
      <c r="AB5" s="131"/>
      <c r="AC5" s="132" t="s">
        <v>75</v>
      </c>
      <c r="AD5" s="132"/>
      <c r="AE5" s="131" t="s">
        <v>242</v>
      </c>
      <c r="AF5" s="131"/>
      <c r="AG5" s="132" t="s">
        <v>75</v>
      </c>
      <c r="AH5" s="132"/>
      <c r="AI5" s="131" t="s">
        <v>242</v>
      </c>
      <c r="AJ5" s="131"/>
      <c r="AK5" s="132" t="s">
        <v>75</v>
      </c>
      <c r="AL5" s="132"/>
      <c r="AM5" s="131" t="s">
        <v>242</v>
      </c>
      <c r="AN5" s="131"/>
      <c r="AO5" s="132" t="s">
        <v>75</v>
      </c>
      <c r="AP5" s="132"/>
      <c r="AQ5" s="131" t="s">
        <v>242</v>
      </c>
      <c r="AR5" s="131"/>
      <c r="AS5" s="132" t="s">
        <v>75</v>
      </c>
      <c r="AT5" s="132"/>
      <c r="AU5" s="131" t="s">
        <v>242</v>
      </c>
      <c r="AV5" s="131"/>
      <c r="AW5" s="132" t="s">
        <v>75</v>
      </c>
      <c r="AX5" s="132"/>
      <c r="AY5" s="131" t="s">
        <v>242</v>
      </c>
      <c r="AZ5" s="131"/>
      <c r="BA5" s="132" t="s">
        <v>75</v>
      </c>
      <c r="BB5" s="132"/>
      <c r="BC5" s="131" t="s">
        <v>242</v>
      </c>
      <c r="BD5" s="131"/>
      <c r="BE5" s="132" t="s">
        <v>75</v>
      </c>
      <c r="BF5" s="132"/>
      <c r="BG5" s="131" t="s">
        <v>242</v>
      </c>
      <c r="BH5" s="131"/>
      <c r="BI5" s="132" t="s">
        <v>75</v>
      </c>
      <c r="BJ5" s="132"/>
      <c r="BK5" s="131" t="s">
        <v>242</v>
      </c>
      <c r="BL5" s="131"/>
      <c r="BM5" s="132" t="s">
        <v>75</v>
      </c>
      <c r="BN5" s="132"/>
      <c r="BO5" s="131" t="s">
        <v>242</v>
      </c>
      <c r="BP5" s="131"/>
      <c r="BQ5" s="132" t="s">
        <v>75</v>
      </c>
      <c r="BR5" s="132"/>
      <c r="BS5" s="131" t="s">
        <v>242</v>
      </c>
      <c r="BT5" s="131"/>
      <c r="BU5" s="132" t="s">
        <v>75</v>
      </c>
      <c r="BV5" s="132"/>
      <c r="BW5" s="131" t="s">
        <v>242</v>
      </c>
      <c r="BX5" s="131"/>
      <c r="BY5" s="132" t="s">
        <v>75</v>
      </c>
      <c r="BZ5" s="132"/>
      <c r="CA5" s="131" t="s">
        <v>242</v>
      </c>
      <c r="CB5" s="131"/>
      <c r="CC5" s="132" t="s">
        <v>75</v>
      </c>
      <c r="CD5" s="132"/>
      <c r="CE5" s="131" t="s">
        <v>242</v>
      </c>
      <c r="CF5" s="131"/>
      <c r="CG5" s="132" t="s">
        <v>75</v>
      </c>
      <c r="CH5" s="132"/>
      <c r="CI5" s="131" t="s">
        <v>242</v>
      </c>
      <c r="CJ5" s="131"/>
      <c r="CK5" s="132" t="s">
        <v>75</v>
      </c>
      <c r="CL5" s="132"/>
      <c r="CM5" s="131" t="s">
        <v>242</v>
      </c>
      <c r="CN5" s="131"/>
      <c r="CO5" s="132" t="s">
        <v>75</v>
      </c>
      <c r="CP5" s="132"/>
      <c r="CQ5" s="131" t="s">
        <v>242</v>
      </c>
      <c r="CR5" s="131"/>
      <c r="CS5" s="132" t="s">
        <v>75</v>
      </c>
      <c r="CT5" s="132"/>
      <c r="CU5" s="131" t="s">
        <v>242</v>
      </c>
      <c r="CV5" s="131"/>
      <c r="CW5" s="132" t="s">
        <v>75</v>
      </c>
      <c r="CX5" s="132"/>
      <c r="CY5" s="131" t="s">
        <v>242</v>
      </c>
      <c r="CZ5" s="131"/>
      <c r="DA5" s="132" t="s">
        <v>75</v>
      </c>
      <c r="DB5" s="132"/>
      <c r="DC5" s="131" t="s">
        <v>242</v>
      </c>
      <c r="DD5" s="131"/>
      <c r="DE5" s="132" t="s">
        <v>75</v>
      </c>
      <c r="DF5" s="132"/>
      <c r="DG5" s="131" t="s">
        <v>242</v>
      </c>
      <c r="DH5" s="131"/>
      <c r="DI5" s="132" t="s">
        <v>75</v>
      </c>
      <c r="DJ5" s="132"/>
      <c r="DK5" s="131" t="s">
        <v>242</v>
      </c>
      <c r="DL5" s="131"/>
      <c r="DM5" s="132" t="s">
        <v>75</v>
      </c>
      <c r="DN5" s="132"/>
      <c r="DO5" s="131" t="s">
        <v>242</v>
      </c>
      <c r="DP5" s="131"/>
      <c r="DQ5" s="132" t="s">
        <v>75</v>
      </c>
      <c r="DR5" s="132"/>
      <c r="DS5" s="131" t="s">
        <v>242</v>
      </c>
      <c r="DT5" s="131"/>
      <c r="DU5" s="132" t="s">
        <v>75</v>
      </c>
      <c r="DV5" s="132"/>
      <c r="DW5" s="131" t="s">
        <v>242</v>
      </c>
      <c r="DX5" s="131"/>
      <c r="DY5" s="132" t="s">
        <v>75</v>
      </c>
      <c r="DZ5" s="132"/>
      <c r="EA5" s="131" t="s">
        <v>242</v>
      </c>
      <c r="EB5" s="131"/>
      <c r="EC5" s="132" t="s">
        <v>75</v>
      </c>
      <c r="ED5" s="132"/>
      <c r="EE5" s="131" t="s">
        <v>242</v>
      </c>
      <c r="EF5" s="131"/>
      <c r="EG5" s="132" t="s">
        <v>75</v>
      </c>
      <c r="EH5" s="132"/>
      <c r="EI5" s="131" t="s">
        <v>242</v>
      </c>
      <c r="EJ5" s="131"/>
      <c r="EK5" s="132" t="s">
        <v>75</v>
      </c>
      <c r="EL5" s="132"/>
      <c r="EM5" s="131" t="s">
        <v>242</v>
      </c>
      <c r="EN5" s="131"/>
      <c r="EO5" s="132" t="s">
        <v>75</v>
      </c>
      <c r="EP5" s="132"/>
      <c r="EQ5" s="131" t="s">
        <v>242</v>
      </c>
      <c r="ER5" s="131"/>
      <c r="ES5" s="132" t="s">
        <v>75</v>
      </c>
      <c r="ET5" s="132"/>
      <c r="EU5" s="131" t="s">
        <v>242</v>
      </c>
      <c r="EV5" s="131"/>
      <c r="EW5" s="132" t="s">
        <v>75</v>
      </c>
      <c r="EX5" s="132"/>
      <c r="EY5" s="131" t="s">
        <v>242</v>
      </c>
      <c r="EZ5" s="131"/>
      <c r="FA5" s="132" t="s">
        <v>75</v>
      </c>
      <c r="FB5" s="132"/>
      <c r="FC5" s="131" t="s">
        <v>242</v>
      </c>
      <c r="FD5" s="131"/>
      <c r="FE5" s="132" t="s">
        <v>75</v>
      </c>
      <c r="FF5" s="132"/>
      <c r="FG5" s="131" t="s">
        <v>242</v>
      </c>
      <c r="FH5" s="131"/>
      <c r="FI5" s="132" t="s">
        <v>75</v>
      </c>
      <c r="FJ5" s="132"/>
      <c r="FK5" s="131" t="s">
        <v>242</v>
      </c>
      <c r="FL5" s="131"/>
      <c r="FM5" s="132" t="s">
        <v>75</v>
      </c>
      <c r="FN5" s="132"/>
      <c r="FO5" s="131" t="s">
        <v>242</v>
      </c>
      <c r="FP5" s="131"/>
      <c r="FQ5" s="132" t="s">
        <v>75</v>
      </c>
      <c r="FR5" s="132"/>
      <c r="FS5" s="131" t="s">
        <v>242</v>
      </c>
      <c r="FT5" s="131"/>
      <c r="FU5" s="132" t="s">
        <v>75</v>
      </c>
      <c r="FV5" s="132"/>
      <c r="FW5" s="131" t="s">
        <v>242</v>
      </c>
      <c r="FX5" s="131"/>
      <c r="FY5" s="132" t="s">
        <v>75</v>
      </c>
      <c r="FZ5" s="132"/>
      <c r="GA5" s="131" t="s">
        <v>242</v>
      </c>
      <c r="GB5" s="131"/>
      <c r="GC5" s="132" t="s">
        <v>75</v>
      </c>
      <c r="GD5" s="132"/>
      <c r="GE5" s="131" t="s">
        <v>242</v>
      </c>
      <c r="GF5" s="131"/>
      <c r="GG5" s="132" t="s">
        <v>75</v>
      </c>
      <c r="GH5" s="132"/>
      <c r="GI5" s="131" t="s">
        <v>242</v>
      </c>
      <c r="GJ5" s="131"/>
      <c r="GK5" s="132" t="s">
        <v>75</v>
      </c>
      <c r="GL5" s="132"/>
      <c r="GM5" s="131" t="s">
        <v>242</v>
      </c>
      <c r="GN5" s="131"/>
      <c r="GO5" s="132" t="s">
        <v>75</v>
      </c>
      <c r="GP5" s="132"/>
      <c r="GQ5" s="131" t="s">
        <v>242</v>
      </c>
      <c r="GR5" s="131"/>
      <c r="GS5" s="132" t="s">
        <v>75</v>
      </c>
      <c r="GT5" s="132"/>
      <c r="GU5" s="131" t="s">
        <v>242</v>
      </c>
      <c r="GV5" s="131"/>
      <c r="GW5" s="132" t="s">
        <v>75</v>
      </c>
      <c r="GX5" s="132"/>
      <c r="GY5" s="131" t="s">
        <v>242</v>
      </c>
      <c r="GZ5" s="131"/>
      <c r="HA5" s="132" t="s">
        <v>75</v>
      </c>
      <c r="HB5" s="132"/>
      <c r="HC5" s="131" t="s">
        <v>242</v>
      </c>
      <c r="HD5" s="131"/>
      <c r="HE5" s="132" t="s">
        <v>75</v>
      </c>
      <c r="HF5" s="132"/>
      <c r="HG5" s="131" t="s">
        <v>242</v>
      </c>
      <c r="HH5" s="131"/>
      <c r="HI5" s="132" t="s">
        <v>75</v>
      </c>
      <c r="HJ5" s="132"/>
      <c r="HK5" s="131" t="s">
        <v>242</v>
      </c>
      <c r="HL5" s="131"/>
      <c r="HM5" s="132" t="s">
        <v>75</v>
      </c>
      <c r="HN5" s="132"/>
      <c r="HO5" s="131" t="s">
        <v>242</v>
      </c>
      <c r="HP5" s="131"/>
      <c r="HQ5" s="132" t="s">
        <v>75</v>
      </c>
      <c r="HR5" s="132"/>
      <c r="HS5" s="131" t="s">
        <v>242</v>
      </c>
      <c r="HT5" s="131"/>
      <c r="HU5" s="132" t="s">
        <v>75</v>
      </c>
      <c r="HV5" s="132"/>
      <c r="HW5" s="131" t="s">
        <v>242</v>
      </c>
      <c r="HX5" s="131"/>
      <c r="HY5" s="132" t="s">
        <v>75</v>
      </c>
      <c r="HZ5" s="132"/>
      <c r="IA5" s="131" t="s">
        <v>242</v>
      </c>
      <c r="IB5" s="131"/>
      <c r="IC5" s="132" t="s">
        <v>75</v>
      </c>
      <c r="ID5" s="132"/>
      <c r="IE5" s="131" t="s">
        <v>242</v>
      </c>
      <c r="IF5" s="131"/>
      <c r="IG5" s="132" t="s">
        <v>75</v>
      </c>
      <c r="IH5" s="132"/>
      <c r="II5" s="131" t="s">
        <v>242</v>
      </c>
      <c r="IJ5" s="131"/>
      <c r="IK5" s="132" t="s">
        <v>75</v>
      </c>
      <c r="IL5" s="132"/>
      <c r="IM5" s="131" t="s">
        <v>242</v>
      </c>
      <c r="IN5" s="131"/>
      <c r="IO5" s="132" t="s">
        <v>75</v>
      </c>
      <c r="IP5" s="132"/>
      <c r="IQ5" s="131" t="s">
        <v>242</v>
      </c>
      <c r="IR5" s="131"/>
      <c r="IS5" s="132" t="s">
        <v>75</v>
      </c>
      <c r="IT5" s="132"/>
      <c r="IU5" s="131" t="s">
        <v>242</v>
      </c>
      <c r="IV5" s="131"/>
    </row>
    <row r="6" spans="1:256" ht="15" customHeight="1">
      <c r="A6" s="132" t="s">
        <v>3</v>
      </c>
      <c r="B6" s="132"/>
      <c r="C6" s="132"/>
      <c r="D6" s="132"/>
      <c r="E6" s="132"/>
      <c r="F6" s="138" t="s">
        <v>318</v>
      </c>
      <c r="G6" s="138"/>
      <c r="H6" s="50"/>
      <c r="I6" s="132" t="s">
        <v>3</v>
      </c>
      <c r="J6" s="132"/>
      <c r="K6" s="131" t="s">
        <v>243</v>
      </c>
      <c r="L6" s="131"/>
      <c r="M6" s="132" t="s">
        <v>3</v>
      </c>
      <c r="N6" s="132"/>
      <c r="O6" s="131" t="s">
        <v>243</v>
      </c>
      <c r="P6" s="131"/>
      <c r="Q6" s="132" t="s">
        <v>3</v>
      </c>
      <c r="R6" s="132"/>
      <c r="S6" s="131" t="s">
        <v>243</v>
      </c>
      <c r="T6" s="131"/>
      <c r="U6" s="132" t="s">
        <v>3</v>
      </c>
      <c r="V6" s="132"/>
      <c r="W6" s="131" t="s">
        <v>243</v>
      </c>
      <c r="X6" s="131"/>
      <c r="Y6" s="132" t="s">
        <v>3</v>
      </c>
      <c r="Z6" s="132"/>
      <c r="AA6" s="131" t="s">
        <v>243</v>
      </c>
      <c r="AB6" s="131"/>
      <c r="AC6" s="132" t="s">
        <v>3</v>
      </c>
      <c r="AD6" s="132"/>
      <c r="AE6" s="131" t="s">
        <v>243</v>
      </c>
      <c r="AF6" s="131"/>
      <c r="AG6" s="132" t="s">
        <v>3</v>
      </c>
      <c r="AH6" s="132"/>
      <c r="AI6" s="131" t="s">
        <v>243</v>
      </c>
      <c r="AJ6" s="131"/>
      <c r="AK6" s="132" t="s">
        <v>3</v>
      </c>
      <c r="AL6" s="132"/>
      <c r="AM6" s="131" t="s">
        <v>243</v>
      </c>
      <c r="AN6" s="131"/>
      <c r="AO6" s="132" t="s">
        <v>3</v>
      </c>
      <c r="AP6" s="132"/>
      <c r="AQ6" s="131" t="s">
        <v>243</v>
      </c>
      <c r="AR6" s="131"/>
      <c r="AS6" s="132" t="s">
        <v>3</v>
      </c>
      <c r="AT6" s="132"/>
      <c r="AU6" s="131" t="s">
        <v>243</v>
      </c>
      <c r="AV6" s="131"/>
      <c r="AW6" s="132" t="s">
        <v>3</v>
      </c>
      <c r="AX6" s="132"/>
      <c r="AY6" s="131" t="s">
        <v>243</v>
      </c>
      <c r="AZ6" s="131"/>
      <c r="BA6" s="132" t="s">
        <v>3</v>
      </c>
      <c r="BB6" s="132"/>
      <c r="BC6" s="131" t="s">
        <v>243</v>
      </c>
      <c r="BD6" s="131"/>
      <c r="BE6" s="132" t="s">
        <v>3</v>
      </c>
      <c r="BF6" s="132"/>
      <c r="BG6" s="131" t="s">
        <v>243</v>
      </c>
      <c r="BH6" s="131"/>
      <c r="BI6" s="132" t="s">
        <v>3</v>
      </c>
      <c r="BJ6" s="132"/>
      <c r="BK6" s="131" t="s">
        <v>243</v>
      </c>
      <c r="BL6" s="131"/>
      <c r="BM6" s="132" t="s">
        <v>3</v>
      </c>
      <c r="BN6" s="132"/>
      <c r="BO6" s="131" t="s">
        <v>243</v>
      </c>
      <c r="BP6" s="131"/>
      <c r="BQ6" s="132" t="s">
        <v>3</v>
      </c>
      <c r="BR6" s="132"/>
      <c r="BS6" s="131" t="s">
        <v>243</v>
      </c>
      <c r="BT6" s="131"/>
      <c r="BU6" s="132" t="s">
        <v>3</v>
      </c>
      <c r="BV6" s="132"/>
      <c r="BW6" s="131" t="s">
        <v>243</v>
      </c>
      <c r="BX6" s="131"/>
      <c r="BY6" s="132" t="s">
        <v>3</v>
      </c>
      <c r="BZ6" s="132"/>
      <c r="CA6" s="131" t="s">
        <v>243</v>
      </c>
      <c r="CB6" s="131"/>
      <c r="CC6" s="132" t="s">
        <v>3</v>
      </c>
      <c r="CD6" s="132"/>
      <c r="CE6" s="131" t="s">
        <v>243</v>
      </c>
      <c r="CF6" s="131"/>
      <c r="CG6" s="132" t="s">
        <v>3</v>
      </c>
      <c r="CH6" s="132"/>
      <c r="CI6" s="131" t="s">
        <v>243</v>
      </c>
      <c r="CJ6" s="131"/>
      <c r="CK6" s="132" t="s">
        <v>3</v>
      </c>
      <c r="CL6" s="132"/>
      <c r="CM6" s="131" t="s">
        <v>243</v>
      </c>
      <c r="CN6" s="131"/>
      <c r="CO6" s="132" t="s">
        <v>3</v>
      </c>
      <c r="CP6" s="132"/>
      <c r="CQ6" s="131" t="s">
        <v>243</v>
      </c>
      <c r="CR6" s="131"/>
      <c r="CS6" s="132" t="s">
        <v>3</v>
      </c>
      <c r="CT6" s="132"/>
      <c r="CU6" s="131" t="s">
        <v>243</v>
      </c>
      <c r="CV6" s="131"/>
      <c r="CW6" s="132" t="s">
        <v>3</v>
      </c>
      <c r="CX6" s="132"/>
      <c r="CY6" s="131" t="s">
        <v>243</v>
      </c>
      <c r="CZ6" s="131"/>
      <c r="DA6" s="132" t="s">
        <v>3</v>
      </c>
      <c r="DB6" s="132"/>
      <c r="DC6" s="131" t="s">
        <v>243</v>
      </c>
      <c r="DD6" s="131"/>
      <c r="DE6" s="132" t="s">
        <v>3</v>
      </c>
      <c r="DF6" s="132"/>
      <c r="DG6" s="131" t="s">
        <v>243</v>
      </c>
      <c r="DH6" s="131"/>
      <c r="DI6" s="132" t="s">
        <v>3</v>
      </c>
      <c r="DJ6" s="132"/>
      <c r="DK6" s="131" t="s">
        <v>243</v>
      </c>
      <c r="DL6" s="131"/>
      <c r="DM6" s="132" t="s">
        <v>3</v>
      </c>
      <c r="DN6" s="132"/>
      <c r="DO6" s="131" t="s">
        <v>243</v>
      </c>
      <c r="DP6" s="131"/>
      <c r="DQ6" s="132" t="s">
        <v>3</v>
      </c>
      <c r="DR6" s="132"/>
      <c r="DS6" s="131" t="s">
        <v>243</v>
      </c>
      <c r="DT6" s="131"/>
      <c r="DU6" s="132" t="s">
        <v>3</v>
      </c>
      <c r="DV6" s="132"/>
      <c r="DW6" s="131" t="s">
        <v>243</v>
      </c>
      <c r="DX6" s="131"/>
      <c r="DY6" s="132" t="s">
        <v>3</v>
      </c>
      <c r="DZ6" s="132"/>
      <c r="EA6" s="131" t="s">
        <v>243</v>
      </c>
      <c r="EB6" s="131"/>
      <c r="EC6" s="132" t="s">
        <v>3</v>
      </c>
      <c r="ED6" s="132"/>
      <c r="EE6" s="131" t="s">
        <v>243</v>
      </c>
      <c r="EF6" s="131"/>
      <c r="EG6" s="132" t="s">
        <v>3</v>
      </c>
      <c r="EH6" s="132"/>
      <c r="EI6" s="131" t="s">
        <v>243</v>
      </c>
      <c r="EJ6" s="131"/>
      <c r="EK6" s="132" t="s">
        <v>3</v>
      </c>
      <c r="EL6" s="132"/>
      <c r="EM6" s="131" t="s">
        <v>243</v>
      </c>
      <c r="EN6" s="131"/>
      <c r="EO6" s="132" t="s">
        <v>3</v>
      </c>
      <c r="EP6" s="132"/>
      <c r="EQ6" s="131" t="s">
        <v>243</v>
      </c>
      <c r="ER6" s="131"/>
      <c r="ES6" s="132" t="s">
        <v>3</v>
      </c>
      <c r="ET6" s="132"/>
      <c r="EU6" s="131" t="s">
        <v>243</v>
      </c>
      <c r="EV6" s="131"/>
      <c r="EW6" s="132" t="s">
        <v>3</v>
      </c>
      <c r="EX6" s="132"/>
      <c r="EY6" s="131" t="s">
        <v>243</v>
      </c>
      <c r="EZ6" s="131"/>
      <c r="FA6" s="132" t="s">
        <v>3</v>
      </c>
      <c r="FB6" s="132"/>
      <c r="FC6" s="131" t="s">
        <v>243</v>
      </c>
      <c r="FD6" s="131"/>
      <c r="FE6" s="132" t="s">
        <v>3</v>
      </c>
      <c r="FF6" s="132"/>
      <c r="FG6" s="131" t="s">
        <v>243</v>
      </c>
      <c r="FH6" s="131"/>
      <c r="FI6" s="132" t="s">
        <v>3</v>
      </c>
      <c r="FJ6" s="132"/>
      <c r="FK6" s="131" t="s">
        <v>243</v>
      </c>
      <c r="FL6" s="131"/>
      <c r="FM6" s="132" t="s">
        <v>3</v>
      </c>
      <c r="FN6" s="132"/>
      <c r="FO6" s="131" t="s">
        <v>243</v>
      </c>
      <c r="FP6" s="131"/>
      <c r="FQ6" s="132" t="s">
        <v>3</v>
      </c>
      <c r="FR6" s="132"/>
      <c r="FS6" s="131" t="s">
        <v>243</v>
      </c>
      <c r="FT6" s="131"/>
      <c r="FU6" s="132" t="s">
        <v>3</v>
      </c>
      <c r="FV6" s="132"/>
      <c r="FW6" s="131" t="s">
        <v>243</v>
      </c>
      <c r="FX6" s="131"/>
      <c r="FY6" s="132" t="s">
        <v>3</v>
      </c>
      <c r="FZ6" s="132"/>
      <c r="GA6" s="131" t="s">
        <v>243</v>
      </c>
      <c r="GB6" s="131"/>
      <c r="GC6" s="132" t="s">
        <v>3</v>
      </c>
      <c r="GD6" s="132"/>
      <c r="GE6" s="131" t="s">
        <v>243</v>
      </c>
      <c r="GF6" s="131"/>
      <c r="GG6" s="132" t="s">
        <v>3</v>
      </c>
      <c r="GH6" s="132"/>
      <c r="GI6" s="131" t="s">
        <v>243</v>
      </c>
      <c r="GJ6" s="131"/>
      <c r="GK6" s="132" t="s">
        <v>3</v>
      </c>
      <c r="GL6" s="132"/>
      <c r="GM6" s="131" t="s">
        <v>243</v>
      </c>
      <c r="GN6" s="131"/>
      <c r="GO6" s="132" t="s">
        <v>3</v>
      </c>
      <c r="GP6" s="132"/>
      <c r="GQ6" s="131" t="s">
        <v>243</v>
      </c>
      <c r="GR6" s="131"/>
      <c r="GS6" s="132" t="s">
        <v>3</v>
      </c>
      <c r="GT6" s="132"/>
      <c r="GU6" s="131" t="s">
        <v>243</v>
      </c>
      <c r="GV6" s="131"/>
      <c r="GW6" s="132" t="s">
        <v>3</v>
      </c>
      <c r="GX6" s="132"/>
      <c r="GY6" s="131" t="s">
        <v>243</v>
      </c>
      <c r="GZ6" s="131"/>
      <c r="HA6" s="132" t="s">
        <v>3</v>
      </c>
      <c r="HB6" s="132"/>
      <c r="HC6" s="131" t="s">
        <v>243</v>
      </c>
      <c r="HD6" s="131"/>
      <c r="HE6" s="132" t="s">
        <v>3</v>
      </c>
      <c r="HF6" s="132"/>
      <c r="HG6" s="131" t="s">
        <v>243</v>
      </c>
      <c r="HH6" s="131"/>
      <c r="HI6" s="132" t="s">
        <v>3</v>
      </c>
      <c r="HJ6" s="132"/>
      <c r="HK6" s="131" t="s">
        <v>243</v>
      </c>
      <c r="HL6" s="131"/>
      <c r="HM6" s="132" t="s">
        <v>3</v>
      </c>
      <c r="HN6" s="132"/>
      <c r="HO6" s="131" t="s">
        <v>243</v>
      </c>
      <c r="HP6" s="131"/>
      <c r="HQ6" s="132" t="s">
        <v>3</v>
      </c>
      <c r="HR6" s="132"/>
      <c r="HS6" s="131" t="s">
        <v>243</v>
      </c>
      <c r="HT6" s="131"/>
      <c r="HU6" s="132" t="s">
        <v>3</v>
      </c>
      <c r="HV6" s="132"/>
      <c r="HW6" s="131" t="s">
        <v>243</v>
      </c>
      <c r="HX6" s="131"/>
      <c r="HY6" s="132" t="s">
        <v>3</v>
      </c>
      <c r="HZ6" s="132"/>
      <c r="IA6" s="131" t="s">
        <v>243</v>
      </c>
      <c r="IB6" s="131"/>
      <c r="IC6" s="132" t="s">
        <v>3</v>
      </c>
      <c r="ID6" s="132"/>
      <c r="IE6" s="131" t="s">
        <v>243</v>
      </c>
      <c r="IF6" s="131"/>
      <c r="IG6" s="132" t="s">
        <v>3</v>
      </c>
      <c r="IH6" s="132"/>
      <c r="II6" s="131" t="s">
        <v>243</v>
      </c>
      <c r="IJ6" s="131"/>
      <c r="IK6" s="132" t="s">
        <v>3</v>
      </c>
      <c r="IL6" s="132"/>
      <c r="IM6" s="131" t="s">
        <v>243</v>
      </c>
      <c r="IN6" s="131"/>
      <c r="IO6" s="132" t="s">
        <v>3</v>
      </c>
      <c r="IP6" s="132"/>
      <c r="IQ6" s="131" t="s">
        <v>243</v>
      </c>
      <c r="IR6" s="131"/>
      <c r="IS6" s="132" t="s">
        <v>3</v>
      </c>
      <c r="IT6" s="132"/>
      <c r="IU6" s="131" t="s">
        <v>243</v>
      </c>
      <c r="IV6" s="131"/>
    </row>
    <row r="7" spans="1:256">
      <c r="A7" s="53"/>
      <c r="B7" s="53"/>
      <c r="C7" s="53"/>
      <c r="D7" s="53"/>
      <c r="E7" s="53"/>
      <c r="F7" s="53"/>
      <c r="G7" s="53"/>
    </row>
    <row r="8" spans="1:256">
      <c r="A8" s="143" t="s">
        <v>244</v>
      </c>
      <c r="B8" s="143"/>
      <c r="C8" s="143"/>
      <c r="D8" s="143"/>
      <c r="E8" s="143"/>
      <c r="F8" s="143"/>
      <c r="G8" s="143"/>
    </row>
    <row r="9" spans="1:256" ht="24.75" customHeight="1">
      <c r="A9" s="133" t="s">
        <v>14</v>
      </c>
      <c r="B9" s="134" t="s">
        <v>21</v>
      </c>
      <c r="C9" s="134"/>
      <c r="D9" s="135" t="s">
        <v>245</v>
      </c>
      <c r="E9" s="69" t="s">
        <v>246</v>
      </c>
      <c r="F9" s="69" t="s">
        <v>247</v>
      </c>
      <c r="G9" s="69" t="s">
        <v>248</v>
      </c>
    </row>
    <row r="10" spans="1:256" ht="12.75" customHeight="1">
      <c r="A10" s="133"/>
      <c r="B10" s="134"/>
      <c r="C10" s="134"/>
      <c r="D10" s="136"/>
      <c r="E10" s="69" t="s">
        <v>229</v>
      </c>
      <c r="F10" s="69" t="s">
        <v>229</v>
      </c>
      <c r="G10" s="69" t="s">
        <v>229</v>
      </c>
    </row>
    <row r="11" spans="1:256" ht="12.75" customHeight="1">
      <c r="A11" s="133"/>
      <c r="B11" s="134"/>
      <c r="C11" s="134"/>
      <c r="D11" s="69" t="s">
        <v>249</v>
      </c>
      <c r="E11" s="69" t="s">
        <v>250</v>
      </c>
      <c r="F11" s="69" t="s">
        <v>251</v>
      </c>
      <c r="G11" s="69" t="s">
        <v>252</v>
      </c>
    </row>
    <row r="12" spans="1:256" ht="25.5" customHeight="1">
      <c r="A12" s="70">
        <v>1</v>
      </c>
      <c r="B12" s="142" t="str">
        <f>PARÂMETROS!A25</f>
        <v>Garçom</v>
      </c>
      <c r="C12" s="142"/>
      <c r="D12" s="68">
        <v>4</v>
      </c>
      <c r="E12" s="247">
        <v>0</v>
      </c>
      <c r="F12" s="247">
        <f>E12*D12</f>
        <v>0</v>
      </c>
      <c r="G12" s="247">
        <f>F12*12</f>
        <v>0</v>
      </c>
    </row>
    <row r="13" spans="1:256" ht="25.5" customHeight="1">
      <c r="A13" s="70">
        <v>2</v>
      </c>
      <c r="B13" s="140" t="s">
        <v>253</v>
      </c>
      <c r="C13" s="141"/>
      <c r="D13" s="68">
        <v>9</v>
      </c>
      <c r="E13" s="247">
        <v>0</v>
      </c>
      <c r="F13" s="247">
        <f>E13*D13</f>
        <v>0</v>
      </c>
      <c r="G13" s="247">
        <f>F13*12</f>
        <v>0</v>
      </c>
    </row>
    <row r="14" spans="1:256" ht="25.5" customHeight="1">
      <c r="A14" s="70">
        <v>3</v>
      </c>
      <c r="B14" s="140" t="s">
        <v>254</v>
      </c>
      <c r="C14" s="141"/>
      <c r="D14" s="68">
        <v>1</v>
      </c>
      <c r="E14" s="247">
        <v>0</v>
      </c>
      <c r="F14" s="247">
        <f>E14*D14</f>
        <v>0</v>
      </c>
      <c r="G14" s="247">
        <f>F14*12</f>
        <v>0</v>
      </c>
    </row>
    <row r="15" spans="1:256" ht="12.75" customHeight="1">
      <c r="A15" s="139" t="s">
        <v>255</v>
      </c>
      <c r="B15" s="139"/>
      <c r="C15" s="139"/>
      <c r="D15" s="139"/>
      <c r="E15" s="139"/>
      <c r="F15" s="71">
        <f>SUM(F12:F14)</f>
        <v>0</v>
      </c>
      <c r="G15" s="71">
        <f>SUM(G12:G14)</f>
        <v>0</v>
      </c>
    </row>
    <row r="16" spans="1:256" ht="12.75" customHeight="1"/>
  </sheetData>
  <customSheetViews>
    <customSheetView guid="{68A8CE5E-1919-4E29-BC99-1D91CF2327FE}" showPageBreaks="1" showGridLines="0" view="pageLayout">
      <selection activeCell="A6" sqref="A6:D6"/>
      <pageMargins left="0" right="0" top="0" bottom="0" header="0" footer="0"/>
      <pageSetup paperSize="9" orientation="landscape" r:id="rId1"/>
      <headerFooter>
        <oddHeader xml:space="preserve">&amp;C
</oddHeader>
      </headerFooter>
    </customSheetView>
  </customSheetViews>
  <mergeCells count="263">
    <mergeCell ref="EY6:EZ6"/>
    <mergeCell ref="FI6:FJ6"/>
    <mergeCell ref="HM6:HN6"/>
    <mergeCell ref="A8:G8"/>
    <mergeCell ref="GQ6:GR6"/>
    <mergeCell ref="GS6:GT6"/>
    <mergeCell ref="FO6:FP6"/>
    <mergeCell ref="FQ6:FR6"/>
    <mergeCell ref="FA6:FB6"/>
    <mergeCell ref="FS6:FT6"/>
    <mergeCell ref="FU6:FV6"/>
    <mergeCell ref="GI6:GJ6"/>
    <mergeCell ref="GK6:GL6"/>
    <mergeCell ref="EU6:EV6"/>
    <mergeCell ref="EW6:EX6"/>
    <mergeCell ref="FK6:FL6"/>
    <mergeCell ref="FM6:FN6"/>
    <mergeCell ref="DW6:DX6"/>
    <mergeCell ref="DY6:DZ6"/>
    <mergeCell ref="EM6:EN6"/>
    <mergeCell ref="EE6:EF6"/>
    <mergeCell ref="EG6:EH6"/>
    <mergeCell ref="EI6:EJ6"/>
    <mergeCell ref="EK6:EL6"/>
    <mergeCell ref="HW6:HX6"/>
    <mergeCell ref="HY6:HZ6"/>
    <mergeCell ref="HC6:HD6"/>
    <mergeCell ref="HE6:HF6"/>
    <mergeCell ref="HG6:HH6"/>
    <mergeCell ref="HI6:HJ6"/>
    <mergeCell ref="HK6:HL6"/>
    <mergeCell ref="HO6:HP6"/>
    <mergeCell ref="HQ6:HR6"/>
    <mergeCell ref="HS6:HT6"/>
    <mergeCell ref="HU6:HV6"/>
    <mergeCell ref="IQ6:IR6"/>
    <mergeCell ref="IS6:IT6"/>
    <mergeCell ref="IU6:IV6"/>
    <mergeCell ref="IC6:ID6"/>
    <mergeCell ref="IE6:IF6"/>
    <mergeCell ref="IO6:IP6"/>
    <mergeCell ref="IM6:IN6"/>
    <mergeCell ref="IG6:IH6"/>
    <mergeCell ref="II6:IJ6"/>
    <mergeCell ref="IK6:IL6"/>
    <mergeCell ref="CC6:CD6"/>
    <mergeCell ref="CQ6:CR6"/>
    <mergeCell ref="CI6:CJ6"/>
    <mergeCell ref="CK6:CL6"/>
    <mergeCell ref="CM6:CN6"/>
    <mergeCell ref="CO6:CP6"/>
    <mergeCell ref="CE6:CF6"/>
    <mergeCell ref="CG6:CH6"/>
    <mergeCell ref="A15:E15"/>
    <mergeCell ref="B13:C13"/>
    <mergeCell ref="B12:C12"/>
    <mergeCell ref="BY6:BZ6"/>
    <mergeCell ref="CA6:CB6"/>
    <mergeCell ref="Y6:Z6"/>
    <mergeCell ref="AA6:AB6"/>
    <mergeCell ref="AC6:AD6"/>
    <mergeCell ref="AE6:AF6"/>
    <mergeCell ref="AG6:AH6"/>
    <mergeCell ref="AI6:AJ6"/>
    <mergeCell ref="AU6:AV6"/>
    <mergeCell ref="AM6:AN6"/>
    <mergeCell ref="BK6:BL6"/>
    <mergeCell ref="BM6:BN6"/>
    <mergeCell ref="B14:C14"/>
    <mergeCell ref="CS6:CT6"/>
    <mergeCell ref="CU6:CV6"/>
    <mergeCell ref="CW6:CX6"/>
    <mergeCell ref="CY6:CZ6"/>
    <mergeCell ref="DA6:DB6"/>
    <mergeCell ref="DO6:DP6"/>
    <mergeCell ref="DC6:DD6"/>
    <mergeCell ref="DE6:DF6"/>
    <mergeCell ref="EA6:EB6"/>
    <mergeCell ref="GQ5:GR5"/>
    <mergeCell ref="GS5:GT5"/>
    <mergeCell ref="IO5:IP5"/>
    <mergeCell ref="IQ5:IR5"/>
    <mergeCell ref="IS5:IT5"/>
    <mergeCell ref="IU5:IV5"/>
    <mergeCell ref="A6:E6"/>
    <mergeCell ref="F6:G6"/>
    <mergeCell ref="I6:J6"/>
    <mergeCell ref="K6:L6"/>
    <mergeCell ref="M6:N6"/>
    <mergeCell ref="O6:P6"/>
    <mergeCell ref="AO6:AP6"/>
    <mergeCell ref="AQ6:AR6"/>
    <mergeCell ref="AS6:AT6"/>
    <mergeCell ref="AK6:AL6"/>
    <mergeCell ref="AW6:AX6"/>
    <mergeCell ref="AY6:AZ6"/>
    <mergeCell ref="BA6:BB6"/>
    <mergeCell ref="BC6:BD6"/>
    <mergeCell ref="BE6:BF6"/>
    <mergeCell ref="BS6:BT6"/>
    <mergeCell ref="BG6:BH6"/>
    <mergeCell ref="BI6:BJ6"/>
    <mergeCell ref="A1:G1"/>
    <mergeCell ref="A2:G2"/>
    <mergeCell ref="A3:G3"/>
    <mergeCell ref="BS5:BT5"/>
    <mergeCell ref="BU5:BV5"/>
    <mergeCell ref="CI5:CJ5"/>
    <mergeCell ref="BC5:BD5"/>
    <mergeCell ref="BE5:BF5"/>
    <mergeCell ref="BG5:BH5"/>
    <mergeCell ref="BI5:BJ5"/>
    <mergeCell ref="AY5:AZ5"/>
    <mergeCell ref="BA5:BB5"/>
    <mergeCell ref="AW5:AX5"/>
    <mergeCell ref="AC5:AD5"/>
    <mergeCell ref="I5:J5"/>
    <mergeCell ref="K5:L5"/>
    <mergeCell ref="M5:N5"/>
    <mergeCell ref="O5:P5"/>
    <mergeCell ref="Y5:Z5"/>
    <mergeCell ref="AA5:AB5"/>
    <mergeCell ref="AM5:AN5"/>
    <mergeCell ref="AO5:AP5"/>
    <mergeCell ref="AE5:AF5"/>
    <mergeCell ref="AG5:AH5"/>
    <mergeCell ref="IA6:IB6"/>
    <mergeCell ref="GY6:GZ6"/>
    <mergeCell ref="HA6:HB6"/>
    <mergeCell ref="FE6:FF6"/>
    <mergeCell ref="FG6:FH6"/>
    <mergeCell ref="BY5:BZ5"/>
    <mergeCell ref="W5:X5"/>
    <mergeCell ref="Q6:R6"/>
    <mergeCell ref="S6:T6"/>
    <mergeCell ref="U6:V6"/>
    <mergeCell ref="W6:X6"/>
    <mergeCell ref="CK5:CL5"/>
    <mergeCell ref="BO6:BP6"/>
    <mergeCell ref="BQ6:BR6"/>
    <mergeCell ref="BU6:BV6"/>
    <mergeCell ref="BW6:BX6"/>
    <mergeCell ref="DO5:DP5"/>
    <mergeCell ref="DQ5:DR5"/>
    <mergeCell ref="EE5:EF5"/>
    <mergeCell ref="DW5:DX5"/>
    <mergeCell ref="DY5:DZ5"/>
    <mergeCell ref="EA5:EB5"/>
    <mergeCell ref="EC5:ED5"/>
    <mergeCell ref="DK5:DL5"/>
    <mergeCell ref="GU6:GV6"/>
    <mergeCell ref="GW6:GX6"/>
    <mergeCell ref="GA6:GB6"/>
    <mergeCell ref="GC6:GD6"/>
    <mergeCell ref="GE6:GF6"/>
    <mergeCell ref="GG6:GH6"/>
    <mergeCell ref="GM6:GN6"/>
    <mergeCell ref="GO6:GP6"/>
    <mergeCell ref="BW5:BX5"/>
    <mergeCell ref="FW6:FX6"/>
    <mergeCell ref="FY6:FZ6"/>
    <mergeCell ref="FC6:FD6"/>
    <mergeCell ref="DM5:DN5"/>
    <mergeCell ref="DS5:DT5"/>
    <mergeCell ref="DU5:DV5"/>
    <mergeCell ref="FK5:FL5"/>
    <mergeCell ref="EU5:EV5"/>
    <mergeCell ref="EW5:EX5"/>
    <mergeCell ref="EY5:EZ5"/>
    <mergeCell ref="FA5:FB5"/>
    <mergeCell ref="EG5:EH5"/>
    <mergeCell ref="FG5:FH5"/>
    <mergeCell ref="FI5:FJ5"/>
    <mergeCell ref="GG5:GH5"/>
    <mergeCell ref="EO6:EP6"/>
    <mergeCell ref="EQ6:ER6"/>
    <mergeCell ref="ES6:ET6"/>
    <mergeCell ref="DG6:DH6"/>
    <mergeCell ref="DI6:DJ6"/>
    <mergeCell ref="DK6:DL6"/>
    <mergeCell ref="DM6:DN6"/>
    <mergeCell ref="DQ6:DR6"/>
    <mergeCell ref="DS6:DT6"/>
    <mergeCell ref="DU6:DV6"/>
    <mergeCell ref="EC6:ED6"/>
    <mergeCell ref="IM5:IN5"/>
    <mergeCell ref="HO5:HP5"/>
    <mergeCell ref="HQ5:HR5"/>
    <mergeCell ref="HS5:HT5"/>
    <mergeCell ref="HU5:HV5"/>
    <mergeCell ref="IE5:IF5"/>
    <mergeCell ref="IG5:IH5"/>
    <mergeCell ref="II5:IJ5"/>
    <mergeCell ref="GU5:GV5"/>
    <mergeCell ref="GW5:GX5"/>
    <mergeCell ref="IK5:IL5"/>
    <mergeCell ref="GY5:GZ5"/>
    <mergeCell ref="HA5:HB5"/>
    <mergeCell ref="HC5:HD5"/>
    <mergeCell ref="HE5:HF5"/>
    <mergeCell ref="IC5:ID5"/>
    <mergeCell ref="HG5:HH5"/>
    <mergeCell ref="HI5:HJ5"/>
    <mergeCell ref="HW5:HX5"/>
    <mergeCell ref="HY5:HZ5"/>
    <mergeCell ref="IA5:IB5"/>
    <mergeCell ref="HK5:HL5"/>
    <mergeCell ref="HM5:HN5"/>
    <mergeCell ref="GM5:GN5"/>
    <mergeCell ref="GO5:GP5"/>
    <mergeCell ref="EI5:EJ5"/>
    <mergeCell ref="EK5:EL5"/>
    <mergeCell ref="FM5:FN5"/>
    <mergeCell ref="FY5:FZ5"/>
    <mergeCell ref="GI5:GJ5"/>
    <mergeCell ref="GK5:GL5"/>
    <mergeCell ref="FC5:FD5"/>
    <mergeCell ref="FE5:FF5"/>
    <mergeCell ref="FO5:FP5"/>
    <mergeCell ref="FQ5:FR5"/>
    <mergeCell ref="FS5:FT5"/>
    <mergeCell ref="FU5:FV5"/>
    <mergeCell ref="FW5:FX5"/>
    <mergeCell ref="GA5:GB5"/>
    <mergeCell ref="GC5:GD5"/>
    <mergeCell ref="GE5:GF5"/>
    <mergeCell ref="EQ5:ER5"/>
    <mergeCell ref="ES5:ET5"/>
    <mergeCell ref="EM5:EN5"/>
    <mergeCell ref="EO5:EP5"/>
    <mergeCell ref="CY5:CZ5"/>
    <mergeCell ref="DA5:DB5"/>
    <mergeCell ref="DC5:DD5"/>
    <mergeCell ref="DE5:DF5"/>
    <mergeCell ref="DG5:DH5"/>
    <mergeCell ref="DI5:DJ5"/>
    <mergeCell ref="BK5:BL5"/>
    <mergeCell ref="BM5:BN5"/>
    <mergeCell ref="BO5:BP5"/>
    <mergeCell ref="BQ5:BR5"/>
    <mergeCell ref="CU5:CV5"/>
    <mergeCell ref="CW5:CX5"/>
    <mergeCell ref="CA5:CB5"/>
    <mergeCell ref="CC5:CD5"/>
    <mergeCell ref="CE5:CF5"/>
    <mergeCell ref="CG5:CH5"/>
    <mergeCell ref="CQ5:CR5"/>
    <mergeCell ref="CS5:CT5"/>
    <mergeCell ref="CO5:CP5"/>
    <mergeCell ref="CM5:CN5"/>
    <mergeCell ref="AI5:AJ5"/>
    <mergeCell ref="AK5:AL5"/>
    <mergeCell ref="AS5:AT5"/>
    <mergeCell ref="AU5:AV5"/>
    <mergeCell ref="AQ5:AR5"/>
    <mergeCell ref="A5:E5"/>
    <mergeCell ref="F5:G5"/>
    <mergeCell ref="Q5:R5"/>
    <mergeCell ref="A9:A11"/>
    <mergeCell ref="S5:T5"/>
    <mergeCell ref="U5:V5"/>
    <mergeCell ref="B9:C11"/>
    <mergeCell ref="D9:D10"/>
  </mergeCells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5"/>
  <sheetViews>
    <sheetView view="pageBreakPreview" zoomScaleNormal="100" zoomScaleSheetLayoutView="100" workbookViewId="0">
      <selection activeCell="H102" sqref="H102"/>
    </sheetView>
  </sheetViews>
  <sheetFormatPr defaultColWidth="0" defaultRowHeight="12" customHeight="1" zeroHeight="1"/>
  <cols>
    <col min="1" max="1" width="29.5703125" style="4" customWidth="1"/>
    <col min="2" max="4" width="12.85546875" style="4" customWidth="1"/>
    <col min="5" max="5" width="12.7109375" style="4" customWidth="1"/>
    <col min="6" max="11" width="12.5703125" style="4" customWidth="1"/>
    <col min="12" max="12" width="12.85546875" style="4" customWidth="1"/>
    <col min="13" max="13" width="0.140625" style="4" customWidth="1"/>
    <col min="14" max="14" width="10.42578125" style="4" customWidth="1"/>
    <col min="15" max="16384" width="9.140625" style="4" hidden="1"/>
  </cols>
  <sheetData>
    <row r="1" spans="1:13" ht="12.75">
      <c r="A1" s="6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ht="12.75">
      <c r="A2" s="6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12.75">
      <c r="A3" s="6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2.75">
      <c r="A4" s="53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12.75">
      <c r="A5" s="132" t="s">
        <v>319</v>
      </c>
      <c r="B5" s="132"/>
      <c r="C5" s="132"/>
      <c r="D5" s="132"/>
      <c r="E5" s="132"/>
      <c r="F5" s="132"/>
      <c r="G5" s="159" t="s">
        <v>317</v>
      </c>
      <c r="H5" s="160"/>
      <c r="I5" s="160"/>
      <c r="J5" s="160"/>
      <c r="K5" s="160"/>
      <c r="L5" s="160"/>
      <c r="M5" s="161"/>
    </row>
    <row r="6" spans="1:13" ht="12.75">
      <c r="A6" s="132" t="s">
        <v>3</v>
      </c>
      <c r="B6" s="132"/>
      <c r="C6" s="132"/>
      <c r="D6" s="132"/>
      <c r="E6" s="132"/>
      <c r="F6" s="132"/>
      <c r="G6" s="159" t="s">
        <v>318</v>
      </c>
      <c r="H6" s="160"/>
      <c r="I6" s="160"/>
      <c r="J6" s="160"/>
      <c r="K6" s="160"/>
      <c r="L6" s="160"/>
      <c r="M6" s="161"/>
    </row>
    <row r="7" spans="1:13" ht="12.75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5"/>
      <c r="M7" s="55"/>
    </row>
    <row r="8" spans="1:13" ht="12.75">
      <c r="A8" s="158" t="s">
        <v>4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</row>
    <row r="9" spans="1:13" ht="12.75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5"/>
      <c r="M9" s="55"/>
    </row>
    <row r="10" spans="1:13" ht="12.75">
      <c r="A10" s="144" t="s">
        <v>5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</row>
    <row r="11" spans="1:13" ht="12.75">
      <c r="A11" s="148" t="s">
        <v>308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</row>
    <row r="12" spans="1:13" ht="12.75" customHeight="1">
      <c r="A12" s="148" t="s">
        <v>309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12.75" customHeight="1">
      <c r="A13" s="148" t="s">
        <v>310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 ht="12.75" customHeight="1">
      <c r="A14" s="148" t="s">
        <v>311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2.75" customHeight="1">
      <c r="A15" s="148" t="s">
        <v>312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 ht="12.75" customHeight="1">
      <c r="A16" s="148" t="s">
        <v>313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 ht="12.75" customHeight="1">
      <c r="A17" s="165" t="s">
        <v>315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18"/>
    </row>
    <row r="18" spans="1:13" ht="12.75" customHeight="1">
      <c r="A18" s="148" t="s">
        <v>316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18"/>
    </row>
    <row r="19" spans="1:13" ht="12.75" customHeight="1">
      <c r="A19" s="165" t="s">
        <v>306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18"/>
    </row>
    <row r="20" spans="1:13" ht="12.75">
      <c r="A20" s="166" t="s">
        <v>307</v>
      </c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55"/>
    </row>
    <row r="21" spans="1:13" ht="12.75">
      <c r="A21" s="144" t="s">
        <v>6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</row>
    <row r="22" spans="1:13" ht="12.75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</row>
    <row r="23" spans="1:13" ht="12.75">
      <c r="A23" s="144" t="s">
        <v>7</v>
      </c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</row>
    <row r="24" spans="1:13" ht="24" customHeight="1">
      <c r="A24" s="149" t="s">
        <v>8</v>
      </c>
      <c r="B24" s="150"/>
      <c r="C24" s="150"/>
      <c r="D24" s="150"/>
      <c r="E24" s="151"/>
      <c r="F24" s="149" t="s">
        <v>9</v>
      </c>
      <c r="G24" s="150"/>
      <c r="H24" s="150"/>
      <c r="I24" s="150"/>
      <c r="J24" s="150"/>
      <c r="K24" s="150"/>
      <c r="L24" s="150"/>
      <c r="M24" s="151"/>
    </row>
    <row r="25" spans="1:13" s="42" customFormat="1">
      <c r="A25" s="155" t="s">
        <v>10</v>
      </c>
      <c r="B25" s="156"/>
      <c r="C25" s="156"/>
      <c r="D25" s="156"/>
      <c r="E25" s="157"/>
      <c r="F25" s="162">
        <v>0</v>
      </c>
      <c r="G25" s="163"/>
      <c r="H25" s="163"/>
      <c r="I25" s="163"/>
      <c r="J25" s="163"/>
      <c r="K25" s="163"/>
      <c r="L25" s="163"/>
      <c r="M25" s="164"/>
    </row>
    <row r="26" spans="1:13" s="42" customFormat="1">
      <c r="A26" s="155" t="s">
        <v>11</v>
      </c>
      <c r="B26" s="156"/>
      <c r="C26" s="156"/>
      <c r="D26" s="156"/>
      <c r="E26" s="157"/>
      <c r="F26" s="162">
        <v>0</v>
      </c>
      <c r="G26" s="163"/>
      <c r="H26" s="163"/>
      <c r="I26" s="163"/>
      <c r="J26" s="163"/>
      <c r="K26" s="163"/>
      <c r="L26" s="163"/>
      <c r="M26" s="164"/>
    </row>
    <row r="27" spans="1:13" s="42" customFormat="1">
      <c r="A27" s="155" t="s">
        <v>12</v>
      </c>
      <c r="B27" s="156"/>
      <c r="C27" s="156"/>
      <c r="D27" s="156"/>
      <c r="E27" s="157"/>
      <c r="F27" s="162">
        <v>0</v>
      </c>
      <c r="G27" s="163"/>
      <c r="H27" s="163"/>
      <c r="I27" s="163"/>
      <c r="J27" s="163"/>
      <c r="K27" s="163"/>
      <c r="L27" s="163"/>
      <c r="M27" s="164"/>
    </row>
    <row r="28" spans="1:13" ht="12.7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5"/>
      <c r="M28" s="55"/>
    </row>
    <row r="29" spans="1:13" ht="12.75">
      <c r="A29" s="144" t="s">
        <v>13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</row>
    <row r="30" spans="1:13">
      <c r="A30" s="149" t="s">
        <v>14</v>
      </c>
      <c r="B30" s="150"/>
      <c r="C30" s="150"/>
      <c r="D30" s="150"/>
      <c r="E30" s="151"/>
      <c r="F30" s="149" t="s">
        <v>15</v>
      </c>
      <c r="G30" s="150"/>
      <c r="H30" s="150"/>
      <c r="I30" s="150"/>
      <c r="J30" s="150"/>
      <c r="K30" s="150"/>
      <c r="L30" s="150"/>
      <c r="M30" s="151"/>
    </row>
    <row r="31" spans="1:13">
      <c r="A31" s="152" t="s">
        <v>16</v>
      </c>
      <c r="B31" s="153"/>
      <c r="C31" s="153"/>
      <c r="D31" s="153"/>
      <c r="E31" s="154"/>
      <c r="F31" s="145">
        <v>0</v>
      </c>
      <c r="G31" s="146"/>
      <c r="H31" s="146"/>
      <c r="I31" s="146"/>
      <c r="J31" s="146"/>
      <c r="K31" s="146"/>
      <c r="L31" s="146"/>
      <c r="M31" s="147"/>
    </row>
    <row r="32" spans="1:13">
      <c r="A32" s="152" t="s">
        <v>17</v>
      </c>
      <c r="B32" s="153"/>
      <c r="C32" s="153"/>
      <c r="D32" s="153"/>
      <c r="E32" s="154"/>
      <c r="F32" s="145">
        <v>0</v>
      </c>
      <c r="G32" s="146"/>
      <c r="H32" s="146"/>
      <c r="I32" s="146"/>
      <c r="J32" s="146"/>
      <c r="K32" s="146"/>
      <c r="L32" s="146"/>
      <c r="M32" s="147"/>
    </row>
    <row r="33" spans="1:13">
      <c r="A33" s="152" t="s">
        <v>18</v>
      </c>
      <c r="B33" s="153"/>
      <c r="C33" s="153"/>
      <c r="D33" s="153"/>
      <c r="E33" s="154"/>
      <c r="F33" s="145">
        <v>0</v>
      </c>
      <c r="G33" s="146"/>
      <c r="H33" s="146"/>
      <c r="I33" s="146"/>
      <c r="J33" s="146"/>
      <c r="K33" s="146"/>
      <c r="L33" s="146"/>
      <c r="M33" s="147"/>
    </row>
    <row r="34" spans="1:13" ht="12.75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5"/>
      <c r="M34" s="55"/>
    </row>
    <row r="35" spans="1:13" ht="12.75" hidden="1">
      <c r="A35" s="144" t="s">
        <v>19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</row>
    <row r="36" spans="1:13" ht="29.25" customHeight="1">
      <c r="A36" s="167" t="s">
        <v>20</v>
      </c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</row>
    <row r="37" spans="1:13" ht="24">
      <c r="A37" s="59" t="s">
        <v>21</v>
      </c>
      <c r="B37" s="59" t="s">
        <v>22</v>
      </c>
      <c r="C37" s="59" t="s">
        <v>23</v>
      </c>
      <c r="D37" s="59" t="s">
        <v>24</v>
      </c>
      <c r="E37" s="59" t="s">
        <v>25</v>
      </c>
      <c r="F37" s="59" t="s">
        <v>26</v>
      </c>
      <c r="G37" s="59" t="s">
        <v>27</v>
      </c>
      <c r="H37" s="59" t="s">
        <v>292</v>
      </c>
      <c r="I37" s="59" t="s">
        <v>293</v>
      </c>
      <c r="J37" s="59" t="s">
        <v>294</v>
      </c>
      <c r="K37" s="59" t="s">
        <v>295</v>
      </c>
      <c r="L37" s="60" t="s">
        <v>28</v>
      </c>
    </row>
    <row r="38" spans="1:13" ht="24">
      <c r="A38" s="61" t="s">
        <v>29</v>
      </c>
      <c r="B38" s="111"/>
      <c r="C38" s="112"/>
      <c r="D38" s="112"/>
      <c r="E38" s="112"/>
      <c r="F38" s="112"/>
      <c r="G38" s="112"/>
      <c r="H38" s="112"/>
      <c r="I38" s="112"/>
      <c r="J38" s="112"/>
      <c r="K38" s="112"/>
      <c r="L38" s="63">
        <f>IFERROR(MEDIAN(B38:K38),0)</f>
        <v>0</v>
      </c>
    </row>
    <row r="39" spans="1:13" ht="24">
      <c r="A39" s="61" t="s">
        <v>30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63">
        <f>IFERROR(MEDIAN(B39:K39),0)</f>
        <v>0</v>
      </c>
    </row>
    <row r="40" spans="1:13" ht="24">
      <c r="A40" s="61" t="s">
        <v>31</v>
      </c>
      <c r="B40" s="111"/>
      <c r="C40" s="112"/>
      <c r="D40" s="112"/>
      <c r="E40" s="112"/>
      <c r="F40" s="112"/>
      <c r="G40" s="112"/>
      <c r="H40" s="112"/>
      <c r="I40" s="112"/>
      <c r="J40" s="112"/>
      <c r="K40" s="112"/>
      <c r="L40" s="63">
        <f>IFERROR(MEDIAN(B40:K40),0)</f>
        <v>0</v>
      </c>
    </row>
    <row r="41" spans="1:13" ht="24" hidden="1">
      <c r="A41" s="61" t="s">
        <v>32</v>
      </c>
      <c r="B41" s="111"/>
      <c r="C41" s="112"/>
      <c r="D41" s="112"/>
      <c r="E41" s="112"/>
      <c r="F41" s="112"/>
      <c r="G41" s="112"/>
      <c r="H41" s="112"/>
      <c r="I41" s="112"/>
      <c r="J41" s="112"/>
      <c r="K41" s="112"/>
      <c r="L41" s="63">
        <f t="shared" ref="L41" si="0">IFERROR(MEDIAN(B41:K41),0)</f>
        <v>0</v>
      </c>
    </row>
    <row r="42" spans="1:13" ht="24">
      <c r="A42" s="61" t="s">
        <v>33</v>
      </c>
      <c r="B42" s="111"/>
      <c r="C42" s="112"/>
      <c r="D42" s="112"/>
      <c r="E42" s="112"/>
      <c r="F42" s="112"/>
      <c r="G42" s="112"/>
      <c r="H42" s="112"/>
      <c r="I42" s="112"/>
      <c r="J42" s="112"/>
      <c r="K42" s="112"/>
      <c r="L42" s="63">
        <f>IFERROR(MEDIAN(B42:K42),0)</f>
        <v>0</v>
      </c>
    </row>
    <row r="43" spans="1:13" ht="12.7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5"/>
      <c r="M43" s="55"/>
    </row>
    <row r="44" spans="1:13" ht="12.75">
      <c r="A44" s="168" t="s">
        <v>34</v>
      </c>
      <c r="B44" s="168"/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8"/>
    </row>
    <row r="45" spans="1:13" ht="36">
      <c r="A45" s="59" t="s">
        <v>21</v>
      </c>
      <c r="B45" s="59" t="s">
        <v>35</v>
      </c>
      <c r="C45" s="59" t="s">
        <v>36</v>
      </c>
      <c r="D45" s="59" t="s">
        <v>37</v>
      </c>
      <c r="E45" s="59" t="s">
        <v>38</v>
      </c>
      <c r="F45" s="59" t="s">
        <v>39</v>
      </c>
      <c r="G45" s="59" t="s">
        <v>40</v>
      </c>
      <c r="H45" s="59" t="s">
        <v>296</v>
      </c>
      <c r="I45" s="59" t="s">
        <v>297</v>
      </c>
      <c r="J45" s="59" t="s">
        <v>298</v>
      </c>
      <c r="K45" s="59" t="s">
        <v>299</v>
      </c>
      <c r="L45" s="60" t="s">
        <v>41</v>
      </c>
    </row>
    <row r="46" spans="1:13">
      <c r="A46" s="62" t="s">
        <v>42</v>
      </c>
      <c r="B46" s="74">
        <v>0</v>
      </c>
      <c r="C46" s="72"/>
      <c r="D46" s="75">
        <v>0</v>
      </c>
      <c r="E46" s="72"/>
      <c r="F46" s="72"/>
      <c r="G46" s="72"/>
      <c r="H46" s="72"/>
      <c r="I46" s="72"/>
      <c r="J46" s="72"/>
      <c r="K46" s="72"/>
      <c r="L46" s="72">
        <f>IFERROR(MEDIAN(B46:K46),0)</f>
        <v>0</v>
      </c>
      <c r="M46" s="73"/>
    </row>
    <row r="47" spans="1:13" ht="12.75">
      <c r="A47" s="169" t="s">
        <v>43</v>
      </c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</row>
    <row r="48" spans="1:13" ht="12.7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</row>
    <row r="49" spans="1:13" ht="12.75">
      <c r="A49" s="168" t="s">
        <v>44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</row>
    <row r="50" spans="1:13" ht="36">
      <c r="A50" s="59" t="s">
        <v>21</v>
      </c>
      <c r="B50" s="59" t="s">
        <v>45</v>
      </c>
      <c r="C50" s="59" t="s">
        <v>46</v>
      </c>
      <c r="D50" s="59" t="s">
        <v>47</v>
      </c>
      <c r="E50" s="59" t="s">
        <v>48</v>
      </c>
      <c r="F50" s="59" t="s">
        <v>49</v>
      </c>
      <c r="G50" s="59" t="s">
        <v>50</v>
      </c>
      <c r="H50" s="59" t="s">
        <v>300</v>
      </c>
      <c r="I50" s="59" t="s">
        <v>301</v>
      </c>
      <c r="J50" s="59" t="s">
        <v>302</v>
      </c>
      <c r="K50" s="59" t="s">
        <v>303</v>
      </c>
      <c r="L50" s="60" t="s">
        <v>51</v>
      </c>
    </row>
    <row r="51" spans="1:13">
      <c r="A51" s="115" t="s">
        <v>305</v>
      </c>
      <c r="B51" s="113"/>
      <c r="C51" s="114"/>
      <c r="D51" s="114"/>
      <c r="E51" s="114"/>
      <c r="F51" s="114"/>
      <c r="G51" s="114"/>
      <c r="H51" s="114"/>
      <c r="I51" s="114"/>
      <c r="J51" s="114"/>
      <c r="K51" s="114"/>
      <c r="L51" s="72">
        <f>IFERROR(MEDIAN(B51:K51),0)</f>
        <v>0</v>
      </c>
    </row>
    <row r="52" spans="1:13">
      <c r="A52" s="115" t="s">
        <v>52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72">
        <f>IFERROR(MEDIAN(B52:K52),0)</f>
        <v>0</v>
      </c>
    </row>
    <row r="53" spans="1:13">
      <c r="A53" s="115" t="s">
        <v>53</v>
      </c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72">
        <f t="shared" ref="L53:L73" si="1">IFERROR(MEDIAN(B53:K53),0)</f>
        <v>0</v>
      </c>
    </row>
    <row r="54" spans="1:13" ht="36">
      <c r="A54" s="115" t="s">
        <v>314</v>
      </c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72">
        <f t="shared" si="1"/>
        <v>0</v>
      </c>
    </row>
    <row r="55" spans="1:13" ht="36">
      <c r="A55" s="115" t="s">
        <v>258</v>
      </c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72">
        <f t="shared" si="1"/>
        <v>0</v>
      </c>
    </row>
    <row r="56" spans="1:13" ht="36">
      <c r="A56" s="115" t="s">
        <v>259</v>
      </c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72">
        <f t="shared" si="1"/>
        <v>0</v>
      </c>
    </row>
    <row r="57" spans="1:13" ht="36">
      <c r="A57" s="115" t="s">
        <v>260</v>
      </c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72">
        <f t="shared" si="1"/>
        <v>0</v>
      </c>
    </row>
    <row r="58" spans="1:13" ht="24">
      <c r="A58" s="115" t="s">
        <v>261</v>
      </c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72">
        <f t="shared" si="1"/>
        <v>0</v>
      </c>
    </row>
    <row r="59" spans="1:13" ht="36">
      <c r="A59" s="115" t="s">
        <v>262</v>
      </c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72">
        <f t="shared" si="1"/>
        <v>0</v>
      </c>
    </row>
    <row r="60" spans="1:13" ht="24">
      <c r="A60" s="115" t="s">
        <v>263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72">
        <f t="shared" si="1"/>
        <v>0</v>
      </c>
    </row>
    <row r="61" spans="1:13" ht="36">
      <c r="A61" s="115" t="s">
        <v>264</v>
      </c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72">
        <f t="shared" si="1"/>
        <v>0</v>
      </c>
    </row>
    <row r="62" spans="1:13">
      <c r="A62" s="115" t="s">
        <v>54</v>
      </c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72">
        <f t="shared" si="1"/>
        <v>0</v>
      </c>
    </row>
    <row r="63" spans="1:13">
      <c r="A63" s="115" t="s">
        <v>55</v>
      </c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72">
        <f t="shared" si="1"/>
        <v>0</v>
      </c>
    </row>
    <row r="64" spans="1:13">
      <c r="A64" s="115" t="s">
        <v>56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72">
        <f t="shared" si="1"/>
        <v>0</v>
      </c>
    </row>
    <row r="65" spans="1:13">
      <c r="A65" s="115" t="s">
        <v>57</v>
      </c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72">
        <f t="shared" si="1"/>
        <v>0</v>
      </c>
    </row>
    <row r="66" spans="1:13">
      <c r="A66" s="115" t="s">
        <v>58</v>
      </c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72">
        <f t="shared" si="1"/>
        <v>0</v>
      </c>
    </row>
    <row r="67" spans="1:13" ht="48">
      <c r="A67" s="115" t="s">
        <v>265</v>
      </c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72">
        <f t="shared" si="1"/>
        <v>0</v>
      </c>
    </row>
    <row r="68" spans="1:13" ht="48">
      <c r="A68" s="115" t="s">
        <v>266</v>
      </c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72">
        <f t="shared" si="1"/>
        <v>0</v>
      </c>
    </row>
    <row r="69" spans="1:13" ht="24">
      <c r="A69" s="115" t="s">
        <v>290</v>
      </c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72">
        <f t="shared" si="1"/>
        <v>0</v>
      </c>
    </row>
    <row r="70" spans="1:13">
      <c r="A70" s="115" t="s">
        <v>304</v>
      </c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72">
        <f t="shared" si="1"/>
        <v>0</v>
      </c>
    </row>
    <row r="71" spans="1:13" ht="48">
      <c r="A71" s="115" t="s">
        <v>267</v>
      </c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72">
        <f>IFERROR(MEDIAN(B71:K71),0)</f>
        <v>0</v>
      </c>
    </row>
    <row r="72" spans="1:13">
      <c r="A72" s="116" t="s">
        <v>59</v>
      </c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72">
        <f t="shared" si="1"/>
        <v>0</v>
      </c>
    </row>
    <row r="73" spans="1:13">
      <c r="A73" s="115" t="s">
        <v>60</v>
      </c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72">
        <f t="shared" si="1"/>
        <v>0</v>
      </c>
    </row>
    <row r="74" spans="1:13" ht="12.75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</row>
    <row r="75" spans="1:13" ht="12.75">
      <c r="A75" s="168" t="s">
        <v>61</v>
      </c>
      <c r="B75" s="168"/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68"/>
    </row>
    <row r="76" spans="1:13" ht="36">
      <c r="A76" s="59" t="s">
        <v>21</v>
      </c>
      <c r="B76" s="59" t="s">
        <v>45</v>
      </c>
      <c r="C76" s="59" t="s">
        <v>46</v>
      </c>
      <c r="D76" s="59" t="s">
        <v>47</v>
      </c>
      <c r="E76" s="59" t="s">
        <v>48</v>
      </c>
      <c r="F76" s="59" t="s">
        <v>49</v>
      </c>
      <c r="G76" s="59" t="s">
        <v>50</v>
      </c>
      <c r="H76" s="59" t="s">
        <v>300</v>
      </c>
      <c r="I76" s="59" t="s">
        <v>301</v>
      </c>
      <c r="J76" s="59" t="s">
        <v>302</v>
      </c>
      <c r="K76" s="59" t="s">
        <v>303</v>
      </c>
      <c r="L76" s="60" t="s">
        <v>51</v>
      </c>
    </row>
    <row r="77" spans="1:13" ht="24">
      <c r="A77" s="115" t="s">
        <v>268</v>
      </c>
      <c r="B77" s="113"/>
      <c r="C77" s="114"/>
      <c r="D77" s="114"/>
      <c r="E77" s="114"/>
      <c r="F77" s="114"/>
      <c r="G77" s="114"/>
      <c r="H77" s="114"/>
      <c r="I77" s="114"/>
      <c r="J77" s="114"/>
      <c r="K77" s="114"/>
      <c r="L77" s="72">
        <f>IFERROR(MEDIAN(B77:K77),0)</f>
        <v>0</v>
      </c>
    </row>
    <row r="78" spans="1:13" ht="24">
      <c r="A78" s="115" t="s">
        <v>269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72">
        <f t="shared" ref="L78:L106" si="2">IFERROR(MEDIAN(B78:K78),0)</f>
        <v>0</v>
      </c>
    </row>
    <row r="79" spans="1:13" ht="24">
      <c r="A79" s="115" t="s">
        <v>270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72">
        <f>IFERROR(MEDIAN(B79:K79),0)</f>
        <v>0</v>
      </c>
    </row>
    <row r="80" spans="1:13" ht="24">
      <c r="A80" s="115" t="s">
        <v>271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72">
        <f t="shared" si="2"/>
        <v>0</v>
      </c>
    </row>
    <row r="81" spans="1:12" ht="48">
      <c r="A81" s="115" t="s">
        <v>272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72">
        <f>IFERROR(MEDIAN(B81:K81),0)</f>
        <v>0</v>
      </c>
    </row>
    <row r="82" spans="1:12" ht="24">
      <c r="A82" s="115" t="s">
        <v>62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72">
        <f t="shared" si="2"/>
        <v>0</v>
      </c>
    </row>
    <row r="83" spans="1:12" ht="24">
      <c r="A83" s="115" t="s">
        <v>63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72">
        <f t="shared" si="2"/>
        <v>0</v>
      </c>
    </row>
    <row r="84" spans="1:12">
      <c r="A84" s="115" t="s">
        <v>273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72">
        <f t="shared" si="2"/>
        <v>0</v>
      </c>
    </row>
    <row r="85" spans="1:12">
      <c r="A85" s="115" t="s">
        <v>274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72">
        <f t="shared" si="2"/>
        <v>0</v>
      </c>
    </row>
    <row r="86" spans="1:12" ht="36">
      <c r="A86" s="115" t="s">
        <v>275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72">
        <f t="shared" si="2"/>
        <v>0</v>
      </c>
    </row>
    <row r="87" spans="1:12">
      <c r="A87" s="115" t="s">
        <v>276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72">
        <f t="shared" si="2"/>
        <v>0</v>
      </c>
    </row>
    <row r="88" spans="1:12">
      <c r="A88" s="115" t="s">
        <v>277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72">
        <f t="shared" si="2"/>
        <v>0</v>
      </c>
    </row>
    <row r="89" spans="1:12">
      <c r="A89" s="115" t="s">
        <v>278</v>
      </c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72">
        <f t="shared" si="2"/>
        <v>0</v>
      </c>
    </row>
    <row r="90" spans="1:12">
      <c r="A90" s="115" t="s">
        <v>279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72">
        <f t="shared" si="2"/>
        <v>0</v>
      </c>
    </row>
    <row r="91" spans="1:12">
      <c r="A91" s="115" t="s">
        <v>280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72">
        <f t="shared" si="2"/>
        <v>0</v>
      </c>
    </row>
    <row r="92" spans="1:12" ht="24">
      <c r="A92" s="115" t="s">
        <v>281</v>
      </c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72">
        <f t="shared" si="2"/>
        <v>0</v>
      </c>
    </row>
    <row r="93" spans="1:12">
      <c r="A93" s="115" t="s">
        <v>64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72">
        <f t="shared" si="2"/>
        <v>0</v>
      </c>
    </row>
    <row r="94" spans="1:12">
      <c r="A94" s="115" t="s">
        <v>65</v>
      </c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72">
        <f t="shared" si="2"/>
        <v>0</v>
      </c>
    </row>
    <row r="95" spans="1:12">
      <c r="A95" s="115" t="s">
        <v>66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72">
        <f t="shared" si="2"/>
        <v>0</v>
      </c>
    </row>
    <row r="96" spans="1:12">
      <c r="A96" s="115" t="s">
        <v>282</v>
      </c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72">
        <f t="shared" si="2"/>
        <v>0</v>
      </c>
    </row>
    <row r="97" spans="1:13">
      <c r="A97" s="115" t="s">
        <v>67</v>
      </c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72">
        <f t="shared" si="2"/>
        <v>0</v>
      </c>
    </row>
    <row r="98" spans="1:13" ht="36">
      <c r="A98" s="115" t="s">
        <v>283</v>
      </c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72">
        <f>IFERROR(MEDIAN(B98:K98),0)</f>
        <v>0</v>
      </c>
    </row>
    <row r="99" spans="1:13" ht="36">
      <c r="A99" s="115" t="s">
        <v>284</v>
      </c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72">
        <f t="shared" si="2"/>
        <v>0</v>
      </c>
    </row>
    <row r="100" spans="1:13">
      <c r="A100" s="116" t="s">
        <v>285</v>
      </c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72">
        <f t="shared" si="2"/>
        <v>0</v>
      </c>
    </row>
    <row r="101" spans="1:13">
      <c r="A101" s="115" t="s">
        <v>286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72">
        <f t="shared" si="2"/>
        <v>0</v>
      </c>
    </row>
    <row r="102" spans="1:13">
      <c r="A102" s="115" t="s">
        <v>287</v>
      </c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72">
        <f t="shared" si="2"/>
        <v>0</v>
      </c>
    </row>
    <row r="103" spans="1:13">
      <c r="A103" s="115" t="s">
        <v>68</v>
      </c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72">
        <f t="shared" si="2"/>
        <v>0</v>
      </c>
    </row>
    <row r="104" spans="1:13">
      <c r="A104" s="115" t="s">
        <v>69</v>
      </c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72">
        <f t="shared" si="2"/>
        <v>0</v>
      </c>
    </row>
    <row r="105" spans="1:13" ht="24">
      <c r="A105" s="115" t="s">
        <v>288</v>
      </c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72">
        <f>IFERROR(MEDIAN(B105:K105),0)</f>
        <v>0</v>
      </c>
    </row>
    <row r="106" spans="1:13">
      <c r="A106" s="115" t="s">
        <v>70</v>
      </c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72">
        <f t="shared" si="2"/>
        <v>0</v>
      </c>
    </row>
    <row r="107" spans="1:13">
      <c r="A107" s="115" t="s">
        <v>71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72">
        <f>IFERROR(MEDIAN(B107:K107),0)</f>
        <v>0</v>
      </c>
    </row>
    <row r="108" spans="1:13" ht="12.75">
      <c r="A108" s="67"/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</row>
    <row r="109" spans="1:13" ht="12.75">
      <c r="A109" s="167" t="s">
        <v>72</v>
      </c>
      <c r="B109" s="167"/>
      <c r="C109" s="167"/>
      <c r="D109" s="167"/>
      <c r="E109" s="167"/>
      <c r="F109" s="167"/>
      <c r="G109" s="167"/>
      <c r="H109" s="167"/>
      <c r="I109" s="167"/>
      <c r="J109" s="167"/>
      <c r="K109" s="167"/>
      <c r="L109" s="167"/>
      <c r="M109" s="167"/>
    </row>
    <row r="110" spans="1:13" ht="24">
      <c r="A110" s="59" t="s">
        <v>21</v>
      </c>
      <c r="B110" s="59" t="s">
        <v>22</v>
      </c>
      <c r="C110" s="59" t="s">
        <v>23</v>
      </c>
      <c r="D110" s="59" t="s">
        <v>24</v>
      </c>
      <c r="E110" s="59" t="s">
        <v>25</v>
      </c>
      <c r="F110" s="59" t="s">
        <v>26</v>
      </c>
      <c r="G110" s="59" t="s">
        <v>27</v>
      </c>
      <c r="H110" s="59" t="s">
        <v>292</v>
      </c>
      <c r="I110" s="59" t="s">
        <v>293</v>
      </c>
      <c r="J110" s="59" t="s">
        <v>294</v>
      </c>
      <c r="K110" s="59" t="s">
        <v>295</v>
      </c>
      <c r="L110" s="60" t="s">
        <v>28</v>
      </c>
    </row>
    <row r="111" spans="1:13">
      <c r="A111" s="62" t="s">
        <v>73</v>
      </c>
      <c r="B111" s="111"/>
      <c r="C111" s="112"/>
      <c r="D111" s="112"/>
      <c r="E111" s="112"/>
      <c r="F111" s="112"/>
      <c r="G111" s="112"/>
      <c r="H111" s="112"/>
      <c r="I111" s="112"/>
      <c r="J111" s="112"/>
      <c r="K111" s="112"/>
      <c r="L111" s="63">
        <f>IFERROR(MEDIAN(B111:K111),0)</f>
        <v>0</v>
      </c>
    </row>
    <row r="112" spans="1:13">
      <c r="A112" s="62" t="s">
        <v>74</v>
      </c>
      <c r="B112" s="111"/>
      <c r="C112" s="112"/>
      <c r="D112" s="112"/>
      <c r="E112" s="112"/>
      <c r="F112" s="112"/>
      <c r="G112" s="112"/>
      <c r="H112" s="112"/>
      <c r="I112" s="112"/>
      <c r="J112" s="112"/>
      <c r="K112" s="112"/>
      <c r="L112" s="63">
        <f>IFERROR(MEDIAN(B112:K112),0)</f>
        <v>0</v>
      </c>
    </row>
    <row r="113" spans="1:13" ht="12.75">
      <c r="A113" s="54"/>
      <c r="B113" s="54"/>
      <c r="C113" s="54"/>
      <c r="D113" s="54"/>
      <c r="E113" s="54"/>
      <c r="F113" s="54"/>
      <c r="G113" s="54"/>
      <c r="H113" s="54"/>
      <c r="I113" s="54"/>
      <c r="J113" s="54"/>
      <c r="K113" s="54"/>
      <c r="L113" s="55"/>
      <c r="M113" s="55"/>
    </row>
    <row r="114" spans="1:13" ht="12.75">
      <c r="A114" s="54"/>
      <c r="B114" s="54"/>
      <c r="C114" s="54"/>
      <c r="D114" s="54"/>
      <c r="E114" s="54"/>
      <c r="F114" s="54"/>
      <c r="G114" s="54"/>
      <c r="H114" s="54"/>
      <c r="I114" s="54"/>
      <c r="J114" s="54"/>
      <c r="K114" s="54"/>
      <c r="L114" s="55"/>
      <c r="M114" s="55"/>
    </row>
    <row r="115" spans="1:13" ht="12.75" hidden="1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5"/>
      <c r="M115" s="55"/>
    </row>
    <row r="116" spans="1:13" ht="12.75" hidden="1">
      <c r="A116" s="54"/>
      <c r="B116" s="54"/>
      <c r="C116" s="54"/>
      <c r="D116" s="54"/>
      <c r="E116" s="54"/>
      <c r="F116" s="54"/>
      <c r="G116" s="54"/>
      <c r="H116" s="54"/>
      <c r="I116" s="54"/>
      <c r="J116" s="54"/>
      <c r="K116" s="54"/>
      <c r="L116" s="55"/>
      <c r="M116" s="55"/>
    </row>
    <row r="117" spans="1:13" ht="12.75" hidden="1">
      <c r="A117" s="54"/>
      <c r="B117" s="54"/>
      <c r="C117" s="54"/>
      <c r="D117" s="54"/>
      <c r="E117" s="54"/>
      <c r="F117" s="54"/>
      <c r="G117" s="54"/>
      <c r="H117" s="54"/>
      <c r="I117" s="54"/>
      <c r="J117" s="54"/>
      <c r="K117" s="54"/>
      <c r="L117" s="55"/>
      <c r="M117" s="55"/>
    </row>
    <row r="118" spans="1:13" ht="12.75" hidden="1">
      <c r="A118" s="54"/>
      <c r="B118" s="54"/>
      <c r="C118" s="54"/>
      <c r="D118" s="54"/>
      <c r="E118" s="54"/>
      <c r="F118" s="54"/>
      <c r="G118" s="54"/>
      <c r="H118" s="54"/>
      <c r="I118" s="54"/>
      <c r="J118" s="54"/>
      <c r="K118" s="54"/>
      <c r="L118" s="55"/>
      <c r="M118" s="55"/>
    </row>
    <row r="119" spans="1:13" ht="12.75" hidden="1">
      <c r="A119" s="54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5"/>
      <c r="M119" s="55"/>
    </row>
    <row r="120" spans="1:13" ht="12.75" hidden="1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5"/>
      <c r="M120" s="55"/>
    </row>
    <row r="121" spans="1:13" ht="12.75" hidden="1">
      <c r="A121" s="54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5"/>
      <c r="M121" s="55"/>
    </row>
    <row r="122" spans="1:13" ht="12.75" hidden="1">
      <c r="A122" s="54"/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5"/>
      <c r="M122" s="55"/>
    </row>
    <row r="123" spans="1:13" ht="12.75" hidden="1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5"/>
      <c r="M123" s="55"/>
    </row>
    <row r="124" spans="1:13" ht="12.75" hidden="1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5"/>
      <c r="M124" s="55"/>
    </row>
    <row r="125" spans="1:13" ht="12.75" hidden="1">
      <c r="A125" s="54"/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5"/>
      <c r="M125" s="55"/>
    </row>
    <row r="126" spans="1:13" ht="12.75" hidden="1">
      <c r="A126" s="54"/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5"/>
      <c r="M126" s="55"/>
    </row>
    <row r="127" spans="1:13" ht="12.75" hidden="1">
      <c r="A127" s="54"/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5"/>
      <c r="M127" s="55"/>
    </row>
    <row r="128" spans="1:13" ht="12.75" hidden="1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5"/>
      <c r="M128" s="55"/>
    </row>
    <row r="129" spans="1:13" ht="12.75" hidden="1">
      <c r="A129" s="54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5"/>
      <c r="M129" s="55"/>
    </row>
    <row r="130" spans="1:13" ht="12.75" hidden="1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5"/>
      <c r="M130" s="55"/>
    </row>
    <row r="131" spans="1:13" ht="12.75" hidden="1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5"/>
      <c r="M131" s="55"/>
    </row>
    <row r="132" spans="1:13" ht="12.75" hidden="1">
      <c r="A132" s="54"/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5"/>
      <c r="M132" s="55"/>
    </row>
    <row r="133" spans="1:13" ht="12" customHeight="1"/>
    <row r="134" spans="1:13" ht="12" customHeight="1"/>
    <row r="135" spans="1:13" ht="12" customHeight="1"/>
    <row r="136" spans="1:13" ht="12" customHeight="1"/>
    <row r="137" spans="1:13" ht="12" customHeight="1"/>
    <row r="138" spans="1:13" ht="12" customHeight="1"/>
    <row r="139" spans="1:13" ht="12" customHeight="1"/>
    <row r="140" spans="1:13" ht="12" customHeight="1"/>
    <row r="141" spans="1:13" ht="12" customHeight="1"/>
    <row r="142" spans="1:13" ht="12" customHeight="1"/>
    <row r="143" spans="1:13" ht="12" customHeight="1"/>
    <row r="144" spans="1:13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</sheetData>
  <mergeCells count="42">
    <mergeCell ref="A36:M36"/>
    <mergeCell ref="A33:E33"/>
    <mergeCell ref="A44:M44"/>
    <mergeCell ref="A47:L47"/>
    <mergeCell ref="A109:M109"/>
    <mergeCell ref="A49:M49"/>
    <mergeCell ref="A75:M75"/>
    <mergeCell ref="A35:M35"/>
    <mergeCell ref="F27:M27"/>
    <mergeCell ref="F25:M25"/>
    <mergeCell ref="A31:E31"/>
    <mergeCell ref="F31:M31"/>
    <mergeCell ref="A14:M14"/>
    <mergeCell ref="A25:E25"/>
    <mergeCell ref="A23:M23"/>
    <mergeCell ref="A26:E26"/>
    <mergeCell ref="F26:M26"/>
    <mergeCell ref="A17:L17"/>
    <mergeCell ref="A18:L18"/>
    <mergeCell ref="A19:L19"/>
    <mergeCell ref="A20:L20"/>
    <mergeCell ref="A5:F5"/>
    <mergeCell ref="A6:F6"/>
    <mergeCell ref="A8:M8"/>
    <mergeCell ref="G5:M5"/>
    <mergeCell ref="G6:M6"/>
    <mergeCell ref="A10:M10"/>
    <mergeCell ref="F32:M32"/>
    <mergeCell ref="F33:M33"/>
    <mergeCell ref="A21:M21"/>
    <mergeCell ref="A15:M15"/>
    <mergeCell ref="F30:M30"/>
    <mergeCell ref="A11:M11"/>
    <mergeCell ref="A12:M12"/>
    <mergeCell ref="A13:M13"/>
    <mergeCell ref="A16:M16"/>
    <mergeCell ref="A32:E32"/>
    <mergeCell ref="A30:E30"/>
    <mergeCell ref="A24:E24"/>
    <mergeCell ref="F24:M24"/>
    <mergeCell ref="A29:M29"/>
    <mergeCell ref="A27:E27"/>
  </mergeCells>
  <phoneticPr fontId="14" type="noConversion"/>
  <pageMargins left="0.511811024" right="0.511811024" top="0.78740157499999996" bottom="0.78740157499999996" header="0.31496062000000002" footer="0.31496062000000002"/>
  <pageSetup paperSize="9" scale="82" fitToHeight="0" orientation="landscape" horizontalDpi="4294967295" verticalDpi="4294967295" r:id="rId1"/>
  <rowBreaks count="1" manualBreakCount="1">
    <brk id="11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04F3-9091-45B9-8BE4-4400DB2F3126}">
  <sheetPr>
    <pageSetUpPr fitToPage="1"/>
  </sheetPr>
  <dimension ref="A1:F46"/>
  <sheetViews>
    <sheetView showGridLines="0" view="pageBreakPreview" topLeftCell="A22" zoomScaleNormal="100" zoomScaleSheetLayoutView="100" workbookViewId="0">
      <selection activeCell="C39" sqref="C39"/>
    </sheetView>
  </sheetViews>
  <sheetFormatPr defaultColWidth="0" defaultRowHeight="0" customHeight="1" zeroHeight="1"/>
  <cols>
    <col min="1" max="1" width="52.5703125" style="88" customWidth="1"/>
    <col min="2" max="2" width="16.42578125" style="88" bestFit="1" customWidth="1"/>
    <col min="3" max="3" width="10.7109375" style="88" customWidth="1"/>
    <col min="4" max="5" width="17.7109375" style="88" customWidth="1"/>
    <col min="6" max="256" width="0" style="88" hidden="1"/>
    <col min="257" max="257" width="52.5703125" style="88" customWidth="1"/>
    <col min="258" max="258" width="16.42578125" style="88" bestFit="1" customWidth="1"/>
    <col min="259" max="259" width="10.7109375" style="88" customWidth="1"/>
    <col min="260" max="261" width="17.7109375" style="88" customWidth="1"/>
    <col min="262" max="512" width="0" style="88" hidden="1"/>
    <col min="513" max="513" width="52.5703125" style="88" customWidth="1"/>
    <col min="514" max="514" width="16.42578125" style="88" bestFit="1" customWidth="1"/>
    <col min="515" max="515" width="10.7109375" style="88" customWidth="1"/>
    <col min="516" max="517" width="17.7109375" style="88" customWidth="1"/>
    <col min="518" max="768" width="0" style="88" hidden="1"/>
    <col min="769" max="769" width="52.5703125" style="88" customWidth="1"/>
    <col min="770" max="770" width="16.42578125" style="88" bestFit="1" customWidth="1"/>
    <col min="771" max="771" width="10.7109375" style="88" customWidth="1"/>
    <col min="772" max="773" width="17.7109375" style="88" customWidth="1"/>
    <col min="774" max="1024" width="0" style="88" hidden="1"/>
    <col min="1025" max="1025" width="52.5703125" style="88" customWidth="1"/>
    <col min="1026" max="1026" width="16.42578125" style="88" bestFit="1" customWidth="1"/>
    <col min="1027" max="1027" width="10.7109375" style="88" customWidth="1"/>
    <col min="1028" max="1029" width="17.7109375" style="88" customWidth="1"/>
    <col min="1030" max="1280" width="0" style="88" hidden="1"/>
    <col min="1281" max="1281" width="52.5703125" style="88" customWidth="1"/>
    <col min="1282" max="1282" width="16.42578125" style="88" bestFit="1" customWidth="1"/>
    <col min="1283" max="1283" width="10.7109375" style="88" customWidth="1"/>
    <col min="1284" max="1285" width="17.7109375" style="88" customWidth="1"/>
    <col min="1286" max="1536" width="0" style="88" hidden="1"/>
    <col min="1537" max="1537" width="52.5703125" style="88" customWidth="1"/>
    <col min="1538" max="1538" width="16.42578125" style="88" bestFit="1" customWidth="1"/>
    <col min="1539" max="1539" width="10.7109375" style="88" customWidth="1"/>
    <col min="1540" max="1541" width="17.7109375" style="88" customWidth="1"/>
    <col min="1542" max="1792" width="0" style="88" hidden="1"/>
    <col min="1793" max="1793" width="52.5703125" style="88" customWidth="1"/>
    <col min="1794" max="1794" width="16.42578125" style="88" bestFit="1" customWidth="1"/>
    <col min="1795" max="1795" width="10.7109375" style="88" customWidth="1"/>
    <col min="1796" max="1797" width="17.7109375" style="88" customWidth="1"/>
    <col min="1798" max="2048" width="0" style="88" hidden="1"/>
    <col min="2049" max="2049" width="52.5703125" style="88" customWidth="1"/>
    <col min="2050" max="2050" width="16.42578125" style="88" bestFit="1" customWidth="1"/>
    <col min="2051" max="2051" width="10.7109375" style="88" customWidth="1"/>
    <col min="2052" max="2053" width="17.7109375" style="88" customWidth="1"/>
    <col min="2054" max="2304" width="0" style="88" hidden="1"/>
    <col min="2305" max="2305" width="52.5703125" style="88" customWidth="1"/>
    <col min="2306" max="2306" width="16.42578125" style="88" bestFit="1" customWidth="1"/>
    <col min="2307" max="2307" width="10.7109375" style="88" customWidth="1"/>
    <col min="2308" max="2309" width="17.7109375" style="88" customWidth="1"/>
    <col min="2310" max="2560" width="0" style="88" hidden="1"/>
    <col min="2561" max="2561" width="52.5703125" style="88" customWidth="1"/>
    <col min="2562" max="2562" width="16.42578125" style="88" bestFit="1" customWidth="1"/>
    <col min="2563" max="2563" width="10.7109375" style="88" customWidth="1"/>
    <col min="2564" max="2565" width="17.7109375" style="88" customWidth="1"/>
    <col min="2566" max="2816" width="0" style="88" hidden="1"/>
    <col min="2817" max="2817" width="52.5703125" style="88" customWidth="1"/>
    <col min="2818" max="2818" width="16.42578125" style="88" bestFit="1" customWidth="1"/>
    <col min="2819" max="2819" width="10.7109375" style="88" customWidth="1"/>
    <col min="2820" max="2821" width="17.7109375" style="88" customWidth="1"/>
    <col min="2822" max="3072" width="0" style="88" hidden="1"/>
    <col min="3073" max="3073" width="52.5703125" style="88" customWidth="1"/>
    <col min="3074" max="3074" width="16.42578125" style="88" bestFit="1" customWidth="1"/>
    <col min="3075" max="3075" width="10.7109375" style="88" customWidth="1"/>
    <col min="3076" max="3077" width="17.7109375" style="88" customWidth="1"/>
    <col min="3078" max="3328" width="0" style="88" hidden="1"/>
    <col min="3329" max="3329" width="52.5703125" style="88" customWidth="1"/>
    <col min="3330" max="3330" width="16.42578125" style="88" bestFit="1" customWidth="1"/>
    <col min="3331" max="3331" width="10.7109375" style="88" customWidth="1"/>
    <col min="3332" max="3333" width="17.7109375" style="88" customWidth="1"/>
    <col min="3334" max="3584" width="0" style="88" hidden="1"/>
    <col min="3585" max="3585" width="52.5703125" style="88" customWidth="1"/>
    <col min="3586" max="3586" width="16.42578125" style="88" bestFit="1" customWidth="1"/>
    <col min="3587" max="3587" width="10.7109375" style="88" customWidth="1"/>
    <col min="3588" max="3589" width="17.7109375" style="88" customWidth="1"/>
    <col min="3590" max="3840" width="0" style="88" hidden="1"/>
    <col min="3841" max="3841" width="52.5703125" style="88" customWidth="1"/>
    <col min="3842" max="3842" width="16.42578125" style="88" bestFit="1" customWidth="1"/>
    <col min="3843" max="3843" width="10.7109375" style="88" customWidth="1"/>
    <col min="3844" max="3845" width="17.7109375" style="88" customWidth="1"/>
    <col min="3846" max="4096" width="0" style="88" hidden="1"/>
    <col min="4097" max="4097" width="52.5703125" style="88" customWidth="1"/>
    <col min="4098" max="4098" width="16.42578125" style="88" bestFit="1" customWidth="1"/>
    <col min="4099" max="4099" width="10.7109375" style="88" customWidth="1"/>
    <col min="4100" max="4101" width="17.7109375" style="88" customWidth="1"/>
    <col min="4102" max="4352" width="0" style="88" hidden="1"/>
    <col min="4353" max="4353" width="52.5703125" style="88" customWidth="1"/>
    <col min="4354" max="4354" width="16.42578125" style="88" bestFit="1" customWidth="1"/>
    <col min="4355" max="4355" width="10.7109375" style="88" customWidth="1"/>
    <col min="4356" max="4357" width="17.7109375" style="88" customWidth="1"/>
    <col min="4358" max="4608" width="0" style="88" hidden="1"/>
    <col min="4609" max="4609" width="52.5703125" style="88" customWidth="1"/>
    <col min="4610" max="4610" width="16.42578125" style="88" bestFit="1" customWidth="1"/>
    <col min="4611" max="4611" width="10.7109375" style="88" customWidth="1"/>
    <col min="4612" max="4613" width="17.7109375" style="88" customWidth="1"/>
    <col min="4614" max="4864" width="0" style="88" hidden="1"/>
    <col min="4865" max="4865" width="52.5703125" style="88" customWidth="1"/>
    <col min="4866" max="4866" width="16.42578125" style="88" bestFit="1" customWidth="1"/>
    <col min="4867" max="4867" width="10.7109375" style="88" customWidth="1"/>
    <col min="4868" max="4869" width="17.7109375" style="88" customWidth="1"/>
    <col min="4870" max="5120" width="0" style="88" hidden="1"/>
    <col min="5121" max="5121" width="52.5703125" style="88" customWidth="1"/>
    <col min="5122" max="5122" width="16.42578125" style="88" bestFit="1" customWidth="1"/>
    <col min="5123" max="5123" width="10.7109375" style="88" customWidth="1"/>
    <col min="5124" max="5125" width="17.7109375" style="88" customWidth="1"/>
    <col min="5126" max="5376" width="0" style="88" hidden="1"/>
    <col min="5377" max="5377" width="52.5703125" style="88" customWidth="1"/>
    <col min="5378" max="5378" width="16.42578125" style="88" bestFit="1" customWidth="1"/>
    <col min="5379" max="5379" width="10.7109375" style="88" customWidth="1"/>
    <col min="5380" max="5381" width="17.7109375" style="88" customWidth="1"/>
    <col min="5382" max="5632" width="0" style="88" hidden="1"/>
    <col min="5633" max="5633" width="52.5703125" style="88" customWidth="1"/>
    <col min="5634" max="5634" width="16.42578125" style="88" bestFit="1" customWidth="1"/>
    <col min="5635" max="5635" width="10.7109375" style="88" customWidth="1"/>
    <col min="5636" max="5637" width="17.7109375" style="88" customWidth="1"/>
    <col min="5638" max="5888" width="0" style="88" hidden="1"/>
    <col min="5889" max="5889" width="52.5703125" style="88" customWidth="1"/>
    <col min="5890" max="5890" width="16.42578125" style="88" bestFit="1" customWidth="1"/>
    <col min="5891" max="5891" width="10.7109375" style="88" customWidth="1"/>
    <col min="5892" max="5893" width="17.7109375" style="88" customWidth="1"/>
    <col min="5894" max="6144" width="0" style="88" hidden="1"/>
    <col min="6145" max="6145" width="52.5703125" style="88" customWidth="1"/>
    <col min="6146" max="6146" width="16.42578125" style="88" bestFit="1" customWidth="1"/>
    <col min="6147" max="6147" width="10.7109375" style="88" customWidth="1"/>
    <col min="6148" max="6149" width="17.7109375" style="88" customWidth="1"/>
    <col min="6150" max="6400" width="0" style="88" hidden="1"/>
    <col min="6401" max="6401" width="52.5703125" style="88" customWidth="1"/>
    <col min="6402" max="6402" width="16.42578125" style="88" bestFit="1" customWidth="1"/>
    <col min="6403" max="6403" width="10.7109375" style="88" customWidth="1"/>
    <col min="6404" max="6405" width="17.7109375" style="88" customWidth="1"/>
    <col min="6406" max="6656" width="0" style="88" hidden="1"/>
    <col min="6657" max="6657" width="52.5703125" style="88" customWidth="1"/>
    <col min="6658" max="6658" width="16.42578125" style="88" bestFit="1" customWidth="1"/>
    <col min="6659" max="6659" width="10.7109375" style="88" customWidth="1"/>
    <col min="6660" max="6661" width="17.7109375" style="88" customWidth="1"/>
    <col min="6662" max="6912" width="0" style="88" hidden="1"/>
    <col min="6913" max="6913" width="52.5703125" style="88" customWidth="1"/>
    <col min="6914" max="6914" width="16.42578125" style="88" bestFit="1" customWidth="1"/>
    <col min="6915" max="6915" width="10.7109375" style="88" customWidth="1"/>
    <col min="6916" max="6917" width="17.7109375" style="88" customWidth="1"/>
    <col min="6918" max="7168" width="0" style="88" hidden="1"/>
    <col min="7169" max="7169" width="52.5703125" style="88" customWidth="1"/>
    <col min="7170" max="7170" width="16.42578125" style="88" bestFit="1" customWidth="1"/>
    <col min="7171" max="7171" width="10.7109375" style="88" customWidth="1"/>
    <col min="7172" max="7173" width="17.7109375" style="88" customWidth="1"/>
    <col min="7174" max="7424" width="0" style="88" hidden="1"/>
    <col min="7425" max="7425" width="52.5703125" style="88" customWidth="1"/>
    <col min="7426" max="7426" width="16.42578125" style="88" bestFit="1" customWidth="1"/>
    <col min="7427" max="7427" width="10.7109375" style="88" customWidth="1"/>
    <col min="7428" max="7429" width="17.7109375" style="88" customWidth="1"/>
    <col min="7430" max="7680" width="0" style="88" hidden="1"/>
    <col min="7681" max="7681" width="52.5703125" style="88" customWidth="1"/>
    <col min="7682" max="7682" width="16.42578125" style="88" bestFit="1" customWidth="1"/>
    <col min="7683" max="7683" width="10.7109375" style="88" customWidth="1"/>
    <col min="7684" max="7685" width="17.7109375" style="88" customWidth="1"/>
    <col min="7686" max="7936" width="0" style="88" hidden="1"/>
    <col min="7937" max="7937" width="52.5703125" style="88" customWidth="1"/>
    <col min="7938" max="7938" width="16.42578125" style="88" bestFit="1" customWidth="1"/>
    <col min="7939" max="7939" width="10.7109375" style="88" customWidth="1"/>
    <col min="7940" max="7941" width="17.7109375" style="88" customWidth="1"/>
    <col min="7942" max="8192" width="0" style="88" hidden="1"/>
    <col min="8193" max="8193" width="52.5703125" style="88" customWidth="1"/>
    <col min="8194" max="8194" width="16.42578125" style="88" bestFit="1" customWidth="1"/>
    <col min="8195" max="8195" width="10.7109375" style="88" customWidth="1"/>
    <col min="8196" max="8197" width="17.7109375" style="88" customWidth="1"/>
    <col min="8198" max="8448" width="0" style="88" hidden="1"/>
    <col min="8449" max="8449" width="52.5703125" style="88" customWidth="1"/>
    <col min="8450" max="8450" width="16.42578125" style="88" bestFit="1" customWidth="1"/>
    <col min="8451" max="8451" width="10.7109375" style="88" customWidth="1"/>
    <col min="8452" max="8453" width="17.7109375" style="88" customWidth="1"/>
    <col min="8454" max="8704" width="0" style="88" hidden="1"/>
    <col min="8705" max="8705" width="52.5703125" style="88" customWidth="1"/>
    <col min="8706" max="8706" width="16.42578125" style="88" bestFit="1" customWidth="1"/>
    <col min="8707" max="8707" width="10.7109375" style="88" customWidth="1"/>
    <col min="8708" max="8709" width="17.7109375" style="88" customWidth="1"/>
    <col min="8710" max="8960" width="0" style="88" hidden="1"/>
    <col min="8961" max="8961" width="52.5703125" style="88" customWidth="1"/>
    <col min="8962" max="8962" width="16.42578125" style="88" bestFit="1" customWidth="1"/>
    <col min="8963" max="8963" width="10.7109375" style="88" customWidth="1"/>
    <col min="8964" max="8965" width="17.7109375" style="88" customWidth="1"/>
    <col min="8966" max="9216" width="0" style="88" hidden="1"/>
    <col min="9217" max="9217" width="52.5703125" style="88" customWidth="1"/>
    <col min="9218" max="9218" width="16.42578125" style="88" bestFit="1" customWidth="1"/>
    <col min="9219" max="9219" width="10.7109375" style="88" customWidth="1"/>
    <col min="9220" max="9221" width="17.7109375" style="88" customWidth="1"/>
    <col min="9222" max="9472" width="0" style="88" hidden="1"/>
    <col min="9473" max="9473" width="52.5703125" style="88" customWidth="1"/>
    <col min="9474" max="9474" width="16.42578125" style="88" bestFit="1" customWidth="1"/>
    <col min="9475" max="9475" width="10.7109375" style="88" customWidth="1"/>
    <col min="9476" max="9477" width="17.7109375" style="88" customWidth="1"/>
    <col min="9478" max="9728" width="0" style="88" hidden="1"/>
    <col min="9729" max="9729" width="52.5703125" style="88" customWidth="1"/>
    <col min="9730" max="9730" width="16.42578125" style="88" bestFit="1" customWidth="1"/>
    <col min="9731" max="9731" width="10.7109375" style="88" customWidth="1"/>
    <col min="9732" max="9733" width="17.7109375" style="88" customWidth="1"/>
    <col min="9734" max="9984" width="0" style="88" hidden="1"/>
    <col min="9985" max="9985" width="52.5703125" style="88" customWidth="1"/>
    <col min="9986" max="9986" width="16.42578125" style="88" bestFit="1" customWidth="1"/>
    <col min="9987" max="9987" width="10.7109375" style="88" customWidth="1"/>
    <col min="9988" max="9989" width="17.7109375" style="88" customWidth="1"/>
    <col min="9990" max="10240" width="0" style="88" hidden="1"/>
    <col min="10241" max="10241" width="52.5703125" style="88" customWidth="1"/>
    <col min="10242" max="10242" width="16.42578125" style="88" bestFit="1" customWidth="1"/>
    <col min="10243" max="10243" width="10.7109375" style="88" customWidth="1"/>
    <col min="10244" max="10245" width="17.7109375" style="88" customWidth="1"/>
    <col min="10246" max="10496" width="0" style="88" hidden="1"/>
    <col min="10497" max="10497" width="52.5703125" style="88" customWidth="1"/>
    <col min="10498" max="10498" width="16.42578125" style="88" bestFit="1" customWidth="1"/>
    <col min="10499" max="10499" width="10.7109375" style="88" customWidth="1"/>
    <col min="10500" max="10501" width="17.7109375" style="88" customWidth="1"/>
    <col min="10502" max="10752" width="0" style="88" hidden="1"/>
    <col min="10753" max="10753" width="52.5703125" style="88" customWidth="1"/>
    <col min="10754" max="10754" width="16.42578125" style="88" bestFit="1" customWidth="1"/>
    <col min="10755" max="10755" width="10.7109375" style="88" customWidth="1"/>
    <col min="10756" max="10757" width="17.7109375" style="88" customWidth="1"/>
    <col min="10758" max="11008" width="0" style="88" hidden="1"/>
    <col min="11009" max="11009" width="52.5703125" style="88" customWidth="1"/>
    <col min="11010" max="11010" width="16.42578125" style="88" bestFit="1" customWidth="1"/>
    <col min="11011" max="11011" width="10.7109375" style="88" customWidth="1"/>
    <col min="11012" max="11013" width="17.7109375" style="88" customWidth="1"/>
    <col min="11014" max="11264" width="0" style="88" hidden="1"/>
    <col min="11265" max="11265" width="52.5703125" style="88" customWidth="1"/>
    <col min="11266" max="11266" width="16.42578125" style="88" bestFit="1" customWidth="1"/>
    <col min="11267" max="11267" width="10.7109375" style="88" customWidth="1"/>
    <col min="11268" max="11269" width="17.7109375" style="88" customWidth="1"/>
    <col min="11270" max="11520" width="0" style="88" hidden="1"/>
    <col min="11521" max="11521" width="52.5703125" style="88" customWidth="1"/>
    <col min="11522" max="11522" width="16.42578125" style="88" bestFit="1" customWidth="1"/>
    <col min="11523" max="11523" width="10.7109375" style="88" customWidth="1"/>
    <col min="11524" max="11525" width="17.7109375" style="88" customWidth="1"/>
    <col min="11526" max="11776" width="0" style="88" hidden="1"/>
    <col min="11777" max="11777" width="52.5703125" style="88" customWidth="1"/>
    <col min="11778" max="11778" width="16.42578125" style="88" bestFit="1" customWidth="1"/>
    <col min="11779" max="11779" width="10.7109375" style="88" customWidth="1"/>
    <col min="11780" max="11781" width="17.7109375" style="88" customWidth="1"/>
    <col min="11782" max="12032" width="0" style="88" hidden="1"/>
    <col min="12033" max="12033" width="52.5703125" style="88" customWidth="1"/>
    <col min="12034" max="12034" width="16.42578125" style="88" bestFit="1" customWidth="1"/>
    <col min="12035" max="12035" width="10.7109375" style="88" customWidth="1"/>
    <col min="12036" max="12037" width="17.7109375" style="88" customWidth="1"/>
    <col min="12038" max="12288" width="0" style="88" hidden="1"/>
    <col min="12289" max="12289" width="52.5703125" style="88" customWidth="1"/>
    <col min="12290" max="12290" width="16.42578125" style="88" bestFit="1" customWidth="1"/>
    <col min="12291" max="12291" width="10.7109375" style="88" customWidth="1"/>
    <col min="12292" max="12293" width="17.7109375" style="88" customWidth="1"/>
    <col min="12294" max="12544" width="0" style="88" hidden="1"/>
    <col min="12545" max="12545" width="52.5703125" style="88" customWidth="1"/>
    <col min="12546" max="12546" width="16.42578125" style="88" bestFit="1" customWidth="1"/>
    <col min="12547" max="12547" width="10.7109375" style="88" customWidth="1"/>
    <col min="12548" max="12549" width="17.7109375" style="88" customWidth="1"/>
    <col min="12550" max="12800" width="0" style="88" hidden="1"/>
    <col min="12801" max="12801" width="52.5703125" style="88" customWidth="1"/>
    <col min="12802" max="12802" width="16.42578125" style="88" bestFit="1" customWidth="1"/>
    <col min="12803" max="12803" width="10.7109375" style="88" customWidth="1"/>
    <col min="12804" max="12805" width="17.7109375" style="88" customWidth="1"/>
    <col min="12806" max="13056" width="0" style="88" hidden="1"/>
    <col min="13057" max="13057" width="52.5703125" style="88" customWidth="1"/>
    <col min="13058" max="13058" width="16.42578125" style="88" bestFit="1" customWidth="1"/>
    <col min="13059" max="13059" width="10.7109375" style="88" customWidth="1"/>
    <col min="13060" max="13061" width="17.7109375" style="88" customWidth="1"/>
    <col min="13062" max="13312" width="0" style="88" hidden="1"/>
    <col min="13313" max="13313" width="52.5703125" style="88" customWidth="1"/>
    <col min="13314" max="13314" width="16.42578125" style="88" bestFit="1" customWidth="1"/>
    <col min="13315" max="13315" width="10.7109375" style="88" customWidth="1"/>
    <col min="13316" max="13317" width="17.7109375" style="88" customWidth="1"/>
    <col min="13318" max="13568" width="0" style="88" hidden="1"/>
    <col min="13569" max="13569" width="52.5703125" style="88" customWidth="1"/>
    <col min="13570" max="13570" width="16.42578125" style="88" bestFit="1" customWidth="1"/>
    <col min="13571" max="13571" width="10.7109375" style="88" customWidth="1"/>
    <col min="13572" max="13573" width="17.7109375" style="88" customWidth="1"/>
    <col min="13574" max="13824" width="0" style="88" hidden="1"/>
    <col min="13825" max="13825" width="52.5703125" style="88" customWidth="1"/>
    <col min="13826" max="13826" width="16.42578125" style="88" bestFit="1" customWidth="1"/>
    <col min="13827" max="13827" width="10.7109375" style="88" customWidth="1"/>
    <col min="13828" max="13829" width="17.7109375" style="88" customWidth="1"/>
    <col min="13830" max="14080" width="0" style="88" hidden="1"/>
    <col min="14081" max="14081" width="52.5703125" style="88" customWidth="1"/>
    <col min="14082" max="14082" width="16.42578125" style="88" bestFit="1" customWidth="1"/>
    <col min="14083" max="14083" width="10.7109375" style="88" customWidth="1"/>
    <col min="14084" max="14085" width="17.7109375" style="88" customWidth="1"/>
    <col min="14086" max="14336" width="0" style="88" hidden="1"/>
    <col min="14337" max="14337" width="52.5703125" style="88" customWidth="1"/>
    <col min="14338" max="14338" width="16.42578125" style="88" bestFit="1" customWidth="1"/>
    <col min="14339" max="14339" width="10.7109375" style="88" customWidth="1"/>
    <col min="14340" max="14341" width="17.7109375" style="88" customWidth="1"/>
    <col min="14342" max="14592" width="0" style="88" hidden="1"/>
    <col min="14593" max="14593" width="52.5703125" style="88" customWidth="1"/>
    <col min="14594" max="14594" width="16.42578125" style="88" bestFit="1" customWidth="1"/>
    <col min="14595" max="14595" width="10.7109375" style="88" customWidth="1"/>
    <col min="14596" max="14597" width="17.7109375" style="88" customWidth="1"/>
    <col min="14598" max="14848" width="0" style="88" hidden="1"/>
    <col min="14849" max="14849" width="52.5703125" style="88" customWidth="1"/>
    <col min="14850" max="14850" width="16.42578125" style="88" bestFit="1" customWidth="1"/>
    <col min="14851" max="14851" width="10.7109375" style="88" customWidth="1"/>
    <col min="14852" max="14853" width="17.7109375" style="88" customWidth="1"/>
    <col min="14854" max="15104" width="0" style="88" hidden="1"/>
    <col min="15105" max="15105" width="52.5703125" style="88" customWidth="1"/>
    <col min="15106" max="15106" width="16.42578125" style="88" bestFit="1" customWidth="1"/>
    <col min="15107" max="15107" width="10.7109375" style="88" customWidth="1"/>
    <col min="15108" max="15109" width="17.7109375" style="88" customWidth="1"/>
    <col min="15110" max="15360" width="0" style="88" hidden="1"/>
    <col min="15361" max="15361" width="52.5703125" style="88" customWidth="1"/>
    <col min="15362" max="15362" width="16.42578125" style="88" bestFit="1" customWidth="1"/>
    <col min="15363" max="15363" width="10.7109375" style="88" customWidth="1"/>
    <col min="15364" max="15365" width="17.7109375" style="88" customWidth="1"/>
    <col min="15366" max="15616" width="0" style="88" hidden="1"/>
    <col min="15617" max="15617" width="52.5703125" style="88" customWidth="1"/>
    <col min="15618" max="15618" width="16.42578125" style="88" bestFit="1" customWidth="1"/>
    <col min="15619" max="15619" width="10.7109375" style="88" customWidth="1"/>
    <col min="15620" max="15621" width="17.7109375" style="88" customWidth="1"/>
    <col min="15622" max="15872" width="0" style="88" hidden="1"/>
    <col min="15873" max="15873" width="52.5703125" style="88" customWidth="1"/>
    <col min="15874" max="15874" width="16.42578125" style="88" bestFit="1" customWidth="1"/>
    <col min="15875" max="15875" width="10.7109375" style="88" customWidth="1"/>
    <col min="15876" max="15877" width="17.7109375" style="88" customWidth="1"/>
    <col min="15878" max="16128" width="0" style="88" hidden="1"/>
    <col min="16129" max="16129" width="52.5703125" style="88" customWidth="1"/>
    <col min="16130" max="16130" width="16.42578125" style="88" bestFit="1" customWidth="1"/>
    <col min="16131" max="16131" width="10.7109375" style="88" customWidth="1"/>
    <col min="16132" max="16133" width="17.7109375" style="88" customWidth="1"/>
    <col min="16134" max="16384" width="0" style="88" hidden="1"/>
  </cols>
  <sheetData>
    <row r="1" spans="1:6" ht="15" customHeight="1">
      <c r="A1" s="66" t="s">
        <v>0</v>
      </c>
      <c r="B1" s="66"/>
      <c r="C1" s="66"/>
      <c r="D1" s="66"/>
      <c r="E1" s="66"/>
    </row>
    <row r="2" spans="1:6" ht="15" customHeight="1">
      <c r="A2" s="66" t="s">
        <v>1</v>
      </c>
      <c r="B2" s="66"/>
      <c r="C2" s="66"/>
      <c r="D2" s="66"/>
      <c r="E2" s="66"/>
    </row>
    <row r="3" spans="1:6" ht="15" customHeight="1">
      <c r="A3" s="66" t="s">
        <v>2</v>
      </c>
      <c r="B3" s="66"/>
      <c r="C3" s="66"/>
      <c r="D3" s="66"/>
      <c r="E3" s="66"/>
    </row>
    <row r="4" spans="1:6" ht="15" customHeight="1">
      <c r="A4" s="171"/>
      <c r="B4" s="171"/>
      <c r="C4" s="171"/>
      <c r="D4" s="171"/>
      <c r="E4" s="171"/>
    </row>
    <row r="5" spans="1:6" ht="15" customHeight="1">
      <c r="A5" s="172" t="s">
        <v>75</v>
      </c>
      <c r="B5" s="173"/>
      <c r="C5" s="174"/>
      <c r="D5" s="159" t="s">
        <v>317</v>
      </c>
      <c r="E5" s="160"/>
      <c r="F5" s="161"/>
    </row>
    <row r="6" spans="1:6" ht="15" customHeight="1">
      <c r="A6" s="172" t="s">
        <v>3</v>
      </c>
      <c r="B6" s="173"/>
      <c r="C6" s="174"/>
      <c r="D6" s="175" t="s">
        <v>318</v>
      </c>
      <c r="E6" s="176"/>
      <c r="F6" s="177"/>
    </row>
    <row r="7" spans="1:6" ht="15" customHeight="1">
      <c r="A7" s="89"/>
      <c r="B7" s="90"/>
      <c r="C7" s="90"/>
      <c r="D7" s="90"/>
      <c r="E7" s="90"/>
    </row>
    <row r="8" spans="1:6" ht="15" customHeight="1">
      <c r="A8" s="170"/>
      <c r="B8" s="158"/>
      <c r="C8" s="158"/>
      <c r="D8" s="158"/>
      <c r="E8" s="158"/>
    </row>
    <row r="9" spans="1:6" ht="15" customHeight="1">
      <c r="A9" s="170" t="s">
        <v>76</v>
      </c>
      <c r="B9" s="158"/>
      <c r="C9" s="158"/>
      <c r="D9" s="158"/>
      <c r="E9" s="158"/>
    </row>
    <row r="10" spans="1:6" ht="15" customHeight="1">
      <c r="A10" s="170" t="s">
        <v>77</v>
      </c>
      <c r="B10" s="158"/>
      <c r="C10" s="158"/>
      <c r="D10" s="158"/>
      <c r="E10" s="158"/>
    </row>
    <row r="11" spans="1:6" ht="15" customHeight="1">
      <c r="A11" s="170"/>
      <c r="B11" s="158"/>
      <c r="C11" s="158"/>
      <c r="D11" s="158"/>
      <c r="E11" s="158"/>
    </row>
    <row r="12" spans="1:6" ht="15" customHeight="1">
      <c r="A12" s="170" t="s">
        <v>78</v>
      </c>
      <c r="B12" s="158"/>
      <c r="C12" s="158"/>
      <c r="D12" s="158"/>
      <c r="E12" s="158"/>
    </row>
    <row r="13" spans="1:6" ht="15" customHeight="1">
      <c r="A13" s="91"/>
      <c r="B13" s="92"/>
      <c r="C13" s="92"/>
      <c r="D13" s="92"/>
    </row>
    <row r="14" spans="1:6" ht="15" customHeight="1">
      <c r="A14" s="93" t="s">
        <v>79</v>
      </c>
      <c r="B14" s="93" t="s">
        <v>80</v>
      </c>
      <c r="C14" s="93" t="s">
        <v>81</v>
      </c>
      <c r="D14" s="93" t="s">
        <v>82</v>
      </c>
      <c r="E14" s="94" t="s">
        <v>83</v>
      </c>
    </row>
    <row r="15" spans="1:6" ht="30" customHeight="1">
      <c r="A15" s="182" t="s">
        <v>84</v>
      </c>
      <c r="B15" s="182" t="s">
        <v>85</v>
      </c>
      <c r="C15" s="182" t="s">
        <v>86</v>
      </c>
      <c r="D15" s="182" t="s">
        <v>87</v>
      </c>
      <c r="E15" s="95" t="s">
        <v>88</v>
      </c>
    </row>
    <row r="16" spans="1:6" ht="15" customHeight="1">
      <c r="A16" s="183"/>
      <c r="B16" s="183"/>
      <c r="C16" s="183"/>
      <c r="D16" s="183"/>
      <c r="E16" s="95" t="s">
        <v>89</v>
      </c>
    </row>
    <row r="17" spans="1:5" ht="21.75" customHeight="1">
      <c r="A17" s="96" t="str">
        <f>PARÂMETROS!A51</f>
        <v xml:space="preserve">Açúcar Cristal </v>
      </c>
      <c r="B17" s="97" t="s">
        <v>256</v>
      </c>
      <c r="C17" s="97">
        <v>300</v>
      </c>
      <c r="D17" s="119">
        <v>0</v>
      </c>
      <c r="E17" s="120">
        <f>C17*D17/5</f>
        <v>0</v>
      </c>
    </row>
    <row r="18" spans="1:5" ht="21.75" customHeight="1">
      <c r="A18" s="96" t="str">
        <f>PARÂMETROS!A52</f>
        <v>Açúcar Refinado</v>
      </c>
      <c r="B18" s="97" t="s">
        <v>256</v>
      </c>
      <c r="C18" s="97">
        <v>50</v>
      </c>
      <c r="D18" s="119">
        <v>0</v>
      </c>
      <c r="E18" s="120">
        <f t="shared" ref="E18:E39" si="0">C18*D18</f>
        <v>0</v>
      </c>
    </row>
    <row r="19" spans="1:5" ht="21.75" customHeight="1">
      <c r="A19" s="96" t="str">
        <f>PARÂMETROS!A53</f>
        <v>Adoçante Líquido</v>
      </c>
      <c r="B19" s="97" t="s">
        <v>90</v>
      </c>
      <c r="C19" s="97">
        <v>50</v>
      </c>
      <c r="D19" s="119">
        <v>0</v>
      </c>
      <c r="E19" s="120">
        <f t="shared" si="0"/>
        <v>0</v>
      </c>
    </row>
    <row r="20" spans="1:5" ht="21.75" customHeight="1">
      <c r="A20" s="96" t="str">
        <f>PARÂMETROS!A54</f>
        <v>Café moído 1 quilo Categoria Superior (Nível de Qualidade de 6,0 a 7,3 pontos, classificação ABIC)</v>
      </c>
      <c r="B20" s="97" t="s">
        <v>257</v>
      </c>
      <c r="C20" s="97">
        <v>370</v>
      </c>
      <c r="D20" s="119">
        <v>0</v>
      </c>
      <c r="E20" s="120">
        <f t="shared" si="0"/>
        <v>0</v>
      </c>
    </row>
    <row r="21" spans="1:5" ht="21.75" customHeight="1">
      <c r="A21" s="96" t="str">
        <f>PARÂMETROS!A55</f>
        <v>Chá de sabores variados (Preto, Boldo, Erva Doce, Hortelã, Cidreira, Verde, Camomila e Mate Original)</v>
      </c>
      <c r="B21" s="97" t="s">
        <v>91</v>
      </c>
      <c r="C21" s="97">
        <v>450</v>
      </c>
      <c r="D21" s="119">
        <v>0</v>
      </c>
      <c r="E21" s="120">
        <f t="shared" si="0"/>
        <v>0</v>
      </c>
    </row>
    <row r="22" spans="1:5" ht="21.75" customHeight="1">
      <c r="A22" s="96" t="str">
        <f>PARÂMETROS!A56</f>
        <v>Copos de bioplástico  100% biodegradável e reciclável, descartável, 60 ml 110ml</v>
      </c>
      <c r="B22" s="97" t="s">
        <v>92</v>
      </c>
      <c r="C22" s="97">
        <v>3500</v>
      </c>
      <c r="D22" s="119">
        <v>0</v>
      </c>
      <c r="E22" s="120">
        <f t="shared" si="0"/>
        <v>0</v>
      </c>
    </row>
    <row r="23" spans="1:5" ht="21.75" customHeight="1">
      <c r="A23" s="96" t="str">
        <f>PARÂMETROS!A57</f>
        <v>Copos de bioplástico 100% biodegradável e reciclável, descartável, 180 ml</v>
      </c>
      <c r="B23" s="97" t="s">
        <v>92</v>
      </c>
      <c r="C23" s="97">
        <v>3500</v>
      </c>
      <c r="D23" s="119">
        <v>0</v>
      </c>
      <c r="E23" s="120">
        <f t="shared" si="0"/>
        <v>0</v>
      </c>
    </row>
    <row r="24" spans="1:5" ht="21.75" customHeight="1">
      <c r="A24" s="96" t="str">
        <f>PARÂMETROS!A58</f>
        <v>Coador de pano para cafeteira industrial (10L)</v>
      </c>
      <c r="B24" s="97" t="s">
        <v>92</v>
      </c>
      <c r="C24" s="97">
        <v>24</v>
      </c>
      <c r="D24" s="119">
        <v>0</v>
      </c>
      <c r="E24" s="120">
        <f t="shared" si="0"/>
        <v>0</v>
      </c>
    </row>
    <row r="25" spans="1:5" ht="21.75" customHeight="1">
      <c r="A25" s="96" t="str">
        <f>PARÂMETROS!A59</f>
        <v>Coador de papel para cafeteira industrial (capacidade para 30 xícaras)</v>
      </c>
      <c r="B25" s="97" t="s">
        <v>91</v>
      </c>
      <c r="C25" s="97">
        <v>2</v>
      </c>
      <c r="D25" s="119">
        <v>0</v>
      </c>
      <c r="E25" s="120">
        <f t="shared" si="0"/>
        <v>0</v>
      </c>
    </row>
    <row r="26" spans="1:5" ht="21.75" customHeight="1">
      <c r="A26" s="96" t="str">
        <f>PARÂMETROS!A60</f>
        <v>Forro de bandeja de plástico 100% vinil (40 cm)</v>
      </c>
      <c r="B26" s="97" t="s">
        <v>92</v>
      </c>
      <c r="C26" s="97">
        <v>7</v>
      </c>
      <c r="D26" s="119">
        <v>0</v>
      </c>
      <c r="E26" s="120">
        <f t="shared" si="0"/>
        <v>0</v>
      </c>
    </row>
    <row r="27" spans="1:5" ht="21.75" customHeight="1">
      <c r="A27" s="96" t="str">
        <f>PARÂMETROS!A61</f>
        <v>Guardanapo de papel 100% celulose, hidrossolúvel, macio, folha dupla, 33 cm x 33 cm</v>
      </c>
      <c r="B27" s="97" t="s">
        <v>93</v>
      </c>
      <c r="C27" s="97">
        <v>17</v>
      </c>
      <c r="D27" s="119">
        <v>0</v>
      </c>
      <c r="E27" s="120">
        <f t="shared" si="0"/>
        <v>0</v>
      </c>
    </row>
    <row r="28" spans="1:5" ht="21.75" customHeight="1">
      <c r="A28" s="96" t="str">
        <f>PARÂMETROS!A62</f>
        <v>Água sanitária</v>
      </c>
      <c r="B28" s="97" t="s">
        <v>94</v>
      </c>
      <c r="C28" s="97">
        <v>20</v>
      </c>
      <c r="D28" s="119">
        <v>0</v>
      </c>
      <c r="E28" s="120">
        <f t="shared" si="0"/>
        <v>0</v>
      </c>
    </row>
    <row r="29" spans="1:5" ht="21.75" customHeight="1">
      <c r="A29" s="96" t="str">
        <f>PARÂMETROS!A63</f>
        <v>Álcool 70</v>
      </c>
      <c r="B29" s="97" t="s">
        <v>94</v>
      </c>
      <c r="C29" s="97">
        <v>20</v>
      </c>
      <c r="D29" s="119">
        <v>0</v>
      </c>
      <c r="E29" s="120">
        <f t="shared" si="0"/>
        <v>0</v>
      </c>
    </row>
    <row r="30" spans="1:5" ht="21.75" customHeight="1">
      <c r="A30" s="96" t="str">
        <f>PARÂMETROS!A64</f>
        <v>Detergente líquido</v>
      </c>
      <c r="B30" s="97" t="s">
        <v>289</v>
      </c>
      <c r="C30" s="97">
        <v>180</v>
      </c>
      <c r="D30" s="119">
        <v>0</v>
      </c>
      <c r="E30" s="120">
        <f t="shared" si="0"/>
        <v>0</v>
      </c>
    </row>
    <row r="31" spans="1:5" ht="21.75" customHeight="1">
      <c r="A31" s="96" t="str">
        <f>PARÂMETROS!A65</f>
        <v>Esponja dupla face</v>
      </c>
      <c r="B31" s="97" t="s">
        <v>92</v>
      </c>
      <c r="C31" s="97">
        <v>110</v>
      </c>
      <c r="D31" s="119">
        <v>0</v>
      </c>
      <c r="E31" s="120">
        <f t="shared" si="0"/>
        <v>0</v>
      </c>
    </row>
    <row r="32" spans="1:5" ht="21.75" customHeight="1">
      <c r="A32" s="96" t="str">
        <f>PARÂMETROS!A66</f>
        <v>Esponja de aço</v>
      </c>
      <c r="B32" s="97" t="s">
        <v>92</v>
      </c>
      <c r="C32" s="97">
        <v>10</v>
      </c>
      <c r="D32" s="119">
        <v>0</v>
      </c>
      <c r="E32" s="120">
        <f t="shared" si="0"/>
        <v>0</v>
      </c>
    </row>
    <row r="33" spans="1:5" ht="21.75" customHeight="1">
      <c r="A33" s="96" t="str">
        <f>PARÂMETROS!A67</f>
        <v>Pano de chão tipo saco, alvejado, duplo, com barrado feito, 100% algodão, dimensões mínimas: 400 mm x 700 mm</v>
      </c>
      <c r="B33" s="97" t="s">
        <v>92</v>
      </c>
      <c r="C33" s="97">
        <v>30</v>
      </c>
      <c r="D33" s="119">
        <v>0</v>
      </c>
      <c r="E33" s="120">
        <f t="shared" si="0"/>
        <v>0</v>
      </c>
    </row>
    <row r="34" spans="1:5" ht="21.75" customHeight="1">
      <c r="A34" s="96" t="str">
        <f>PARÂMETROS!A68</f>
        <v>Pano de prato  - 100% algodão - embainhado nas laterais, lavável, na cor branca, dimensões mínimas: 400 mm x 700 mm</v>
      </c>
      <c r="B34" s="97" t="s">
        <v>92</v>
      </c>
      <c r="C34" s="97">
        <v>30</v>
      </c>
      <c r="D34" s="119">
        <v>0</v>
      </c>
      <c r="E34" s="120">
        <f t="shared" si="0"/>
        <v>0</v>
      </c>
    </row>
    <row r="35" spans="1:5" ht="21.75" customHeight="1">
      <c r="A35" s="96" t="s">
        <v>290</v>
      </c>
      <c r="B35" s="97" t="s">
        <v>291</v>
      </c>
      <c r="C35" s="97">
        <v>90</v>
      </c>
      <c r="D35" s="119">
        <v>0</v>
      </c>
      <c r="E35" s="120">
        <f t="shared" si="0"/>
        <v>0</v>
      </c>
    </row>
    <row r="36" spans="1:5" ht="21.75" customHeight="1">
      <c r="A36" s="96" t="str">
        <f>PARÂMETROS!A70</f>
        <v xml:space="preserve">Sabão em barra 200g </v>
      </c>
      <c r="B36" s="97" t="s">
        <v>92</v>
      </c>
      <c r="C36" s="97">
        <v>60</v>
      </c>
      <c r="D36" s="119">
        <v>0</v>
      </c>
      <c r="E36" s="120">
        <f t="shared" si="0"/>
        <v>0</v>
      </c>
    </row>
    <row r="37" spans="1:5" ht="21.75" customHeight="1">
      <c r="A37" s="96" t="str">
        <f>PARÂMETROS!A71</f>
        <v>Saco de lixo 40L  - para uso doméstico de polietileno, preto reforçado, especificações de acordo com a NBR 9191.</v>
      </c>
      <c r="B37" s="97" t="s">
        <v>95</v>
      </c>
      <c r="C37" s="97">
        <v>2</v>
      </c>
      <c r="D37" s="119">
        <v>0</v>
      </c>
      <c r="E37" s="120">
        <f t="shared" si="0"/>
        <v>0</v>
      </c>
    </row>
    <row r="38" spans="1:5" ht="21.75" customHeight="1">
      <c r="A38" s="96" t="str">
        <f>PARÂMETROS!A72</f>
        <v>Limpador Multiuso</v>
      </c>
      <c r="B38" s="97" t="s">
        <v>92</v>
      </c>
      <c r="C38" s="97">
        <v>20</v>
      </c>
      <c r="D38" s="119">
        <v>0</v>
      </c>
      <c r="E38" s="120">
        <f t="shared" si="0"/>
        <v>0</v>
      </c>
    </row>
    <row r="39" spans="1:5" ht="21.75" customHeight="1">
      <c r="A39" s="96" t="str">
        <f>PARÂMETROS!A73</f>
        <v>Sabão em pó</v>
      </c>
      <c r="B39" s="97" t="s">
        <v>256</v>
      </c>
      <c r="C39" s="97">
        <v>5</v>
      </c>
      <c r="D39" s="119">
        <v>0</v>
      </c>
      <c r="E39" s="120">
        <f t="shared" si="0"/>
        <v>0</v>
      </c>
    </row>
    <row r="40" spans="1:5" ht="15" customHeight="1">
      <c r="A40" s="178" t="s">
        <v>96</v>
      </c>
      <c r="B40" s="178"/>
      <c r="C40" s="178"/>
      <c r="D40" s="178"/>
      <c r="E40" s="98">
        <f>TRUNC(SUM(E17:E39),2)</f>
        <v>0</v>
      </c>
    </row>
    <row r="41" spans="1:5" ht="15" customHeight="1">
      <c r="A41" s="179" t="s">
        <v>97</v>
      </c>
      <c r="B41" s="179"/>
      <c r="C41" s="179"/>
      <c r="D41" s="179"/>
      <c r="E41" s="110">
        <v>14</v>
      </c>
    </row>
    <row r="42" spans="1:5" ht="15" customHeight="1">
      <c r="A42" s="180" t="s">
        <v>98</v>
      </c>
      <c r="B42" s="180"/>
      <c r="C42" s="180"/>
      <c r="D42" s="180"/>
      <c r="E42" s="36">
        <f>E40/E41</f>
        <v>0</v>
      </c>
    </row>
    <row r="43" spans="1:5" ht="12">
      <c r="A43" s="181" t="s">
        <v>99</v>
      </c>
      <c r="B43" s="181"/>
      <c r="C43" s="181"/>
      <c r="D43" s="181"/>
    </row>
    <row r="44" spans="1:5" ht="12" hidden="1"/>
    <row r="45" spans="1:5" ht="12" hidden="1"/>
    <row r="46" spans="1:5" ht="12" hidden="1"/>
  </sheetData>
  <sheetProtection insertColumns="0" deleteColumns="0" deleteRows="0"/>
  <mergeCells count="18">
    <mergeCell ref="A40:D40"/>
    <mergeCell ref="A41:D41"/>
    <mergeCell ref="A42:D42"/>
    <mergeCell ref="A43:D43"/>
    <mergeCell ref="A9:E9"/>
    <mergeCell ref="A10:E10"/>
    <mergeCell ref="A11:E11"/>
    <mergeCell ref="A12:E12"/>
    <mergeCell ref="A15:A16"/>
    <mergeCell ref="B15:B16"/>
    <mergeCell ref="C15:C16"/>
    <mergeCell ref="D15:D16"/>
    <mergeCell ref="A8:E8"/>
    <mergeCell ref="A4:E4"/>
    <mergeCell ref="A5:C5"/>
    <mergeCell ref="D5:F5"/>
    <mergeCell ref="A6:C6"/>
    <mergeCell ref="D6:F6"/>
  </mergeCells>
  <pageMargins left="1.299212598425197" right="0.51181102362204722" top="1.1811023622047245" bottom="0.78740157480314965" header="0.31496062992125984" footer="0.31496062992125984"/>
  <pageSetup paperSize="9" scale="7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25252-8C25-4C0E-A90F-1E134DA7F7D2}">
  <sheetPr>
    <pageSetUpPr fitToPage="1"/>
  </sheetPr>
  <dimension ref="A1:J51"/>
  <sheetViews>
    <sheetView showGridLines="0" view="pageBreakPreview" topLeftCell="A7" zoomScaleNormal="100" zoomScaleSheetLayoutView="100" workbookViewId="0">
      <selection activeCell="D50" sqref="D50"/>
    </sheetView>
  </sheetViews>
  <sheetFormatPr defaultColWidth="0" defaultRowHeight="12" zeroHeight="1"/>
  <cols>
    <col min="1" max="1" width="37.42578125" style="99" customWidth="1"/>
    <col min="2" max="2" width="25.7109375" style="109" customWidth="1"/>
    <col min="3" max="3" width="12.5703125" style="99" customWidth="1"/>
    <col min="4" max="4" width="10.7109375" style="99" customWidth="1"/>
    <col min="5" max="5" width="17" style="99" customWidth="1"/>
    <col min="6" max="6" width="17.7109375" style="99" customWidth="1"/>
    <col min="7" max="7" width="13.28515625" style="99" bestFit="1" customWidth="1"/>
    <col min="8" max="8" width="14.42578125" style="99" bestFit="1" customWidth="1"/>
    <col min="9" max="9" width="15.42578125" style="99" bestFit="1" customWidth="1"/>
    <col min="10" max="256" width="0" style="99" hidden="1"/>
    <col min="257" max="257" width="37.42578125" style="99" customWidth="1"/>
    <col min="258" max="258" width="25.7109375" style="99" customWidth="1"/>
    <col min="259" max="259" width="12.5703125" style="99" customWidth="1"/>
    <col min="260" max="260" width="10.7109375" style="99" customWidth="1"/>
    <col min="261" max="261" width="17" style="99" customWidth="1"/>
    <col min="262" max="262" width="17.7109375" style="99" customWidth="1"/>
    <col min="263" max="263" width="13.28515625" style="99" bestFit="1" customWidth="1"/>
    <col min="264" max="264" width="14.42578125" style="99" bestFit="1" customWidth="1"/>
    <col min="265" max="265" width="15.42578125" style="99" bestFit="1" customWidth="1"/>
    <col min="266" max="512" width="0" style="99" hidden="1"/>
    <col min="513" max="513" width="37.42578125" style="99" customWidth="1"/>
    <col min="514" max="514" width="25.7109375" style="99" customWidth="1"/>
    <col min="515" max="515" width="12.5703125" style="99" customWidth="1"/>
    <col min="516" max="516" width="10.7109375" style="99" customWidth="1"/>
    <col min="517" max="517" width="17" style="99" customWidth="1"/>
    <col min="518" max="518" width="17.7109375" style="99" customWidth="1"/>
    <col min="519" max="519" width="13.28515625" style="99" bestFit="1" customWidth="1"/>
    <col min="520" max="520" width="14.42578125" style="99" bestFit="1" customWidth="1"/>
    <col min="521" max="521" width="15.42578125" style="99" bestFit="1" customWidth="1"/>
    <col min="522" max="768" width="0" style="99" hidden="1"/>
    <col min="769" max="769" width="37.42578125" style="99" customWidth="1"/>
    <col min="770" max="770" width="25.7109375" style="99" customWidth="1"/>
    <col min="771" max="771" width="12.5703125" style="99" customWidth="1"/>
    <col min="772" max="772" width="10.7109375" style="99" customWidth="1"/>
    <col min="773" max="773" width="17" style="99" customWidth="1"/>
    <col min="774" max="774" width="17.7109375" style="99" customWidth="1"/>
    <col min="775" max="775" width="13.28515625" style="99" bestFit="1" customWidth="1"/>
    <col min="776" max="776" width="14.42578125" style="99" bestFit="1" customWidth="1"/>
    <col min="777" max="777" width="15.42578125" style="99" bestFit="1" customWidth="1"/>
    <col min="778" max="1024" width="0" style="99" hidden="1"/>
    <col min="1025" max="1025" width="37.42578125" style="99" customWidth="1"/>
    <col min="1026" max="1026" width="25.7109375" style="99" customWidth="1"/>
    <col min="1027" max="1027" width="12.5703125" style="99" customWidth="1"/>
    <col min="1028" max="1028" width="10.7109375" style="99" customWidth="1"/>
    <col min="1029" max="1029" width="17" style="99" customWidth="1"/>
    <col min="1030" max="1030" width="17.7109375" style="99" customWidth="1"/>
    <col min="1031" max="1031" width="13.28515625" style="99" bestFit="1" customWidth="1"/>
    <col min="1032" max="1032" width="14.42578125" style="99" bestFit="1" customWidth="1"/>
    <col min="1033" max="1033" width="15.42578125" style="99" bestFit="1" customWidth="1"/>
    <col min="1034" max="1280" width="0" style="99" hidden="1"/>
    <col min="1281" max="1281" width="37.42578125" style="99" customWidth="1"/>
    <col min="1282" max="1282" width="25.7109375" style="99" customWidth="1"/>
    <col min="1283" max="1283" width="12.5703125" style="99" customWidth="1"/>
    <col min="1284" max="1284" width="10.7109375" style="99" customWidth="1"/>
    <col min="1285" max="1285" width="17" style="99" customWidth="1"/>
    <col min="1286" max="1286" width="17.7109375" style="99" customWidth="1"/>
    <col min="1287" max="1287" width="13.28515625" style="99" bestFit="1" customWidth="1"/>
    <col min="1288" max="1288" width="14.42578125" style="99" bestFit="1" customWidth="1"/>
    <col min="1289" max="1289" width="15.42578125" style="99" bestFit="1" customWidth="1"/>
    <col min="1290" max="1536" width="0" style="99" hidden="1"/>
    <col min="1537" max="1537" width="37.42578125" style="99" customWidth="1"/>
    <col min="1538" max="1538" width="25.7109375" style="99" customWidth="1"/>
    <col min="1539" max="1539" width="12.5703125" style="99" customWidth="1"/>
    <col min="1540" max="1540" width="10.7109375" style="99" customWidth="1"/>
    <col min="1541" max="1541" width="17" style="99" customWidth="1"/>
    <col min="1542" max="1542" width="17.7109375" style="99" customWidth="1"/>
    <col min="1543" max="1543" width="13.28515625" style="99" bestFit="1" customWidth="1"/>
    <col min="1544" max="1544" width="14.42578125" style="99" bestFit="1" customWidth="1"/>
    <col min="1545" max="1545" width="15.42578125" style="99" bestFit="1" customWidth="1"/>
    <col min="1546" max="1792" width="0" style="99" hidden="1"/>
    <col min="1793" max="1793" width="37.42578125" style="99" customWidth="1"/>
    <col min="1794" max="1794" width="25.7109375" style="99" customWidth="1"/>
    <col min="1795" max="1795" width="12.5703125" style="99" customWidth="1"/>
    <col min="1796" max="1796" width="10.7109375" style="99" customWidth="1"/>
    <col min="1797" max="1797" width="17" style="99" customWidth="1"/>
    <col min="1798" max="1798" width="17.7109375" style="99" customWidth="1"/>
    <col min="1799" max="1799" width="13.28515625" style="99" bestFit="1" customWidth="1"/>
    <col min="1800" max="1800" width="14.42578125" style="99" bestFit="1" customWidth="1"/>
    <col min="1801" max="1801" width="15.42578125" style="99" bestFit="1" customWidth="1"/>
    <col min="1802" max="2048" width="0" style="99" hidden="1"/>
    <col min="2049" max="2049" width="37.42578125" style="99" customWidth="1"/>
    <col min="2050" max="2050" width="25.7109375" style="99" customWidth="1"/>
    <col min="2051" max="2051" width="12.5703125" style="99" customWidth="1"/>
    <col min="2052" max="2052" width="10.7109375" style="99" customWidth="1"/>
    <col min="2053" max="2053" width="17" style="99" customWidth="1"/>
    <col min="2054" max="2054" width="17.7109375" style="99" customWidth="1"/>
    <col min="2055" max="2055" width="13.28515625" style="99" bestFit="1" customWidth="1"/>
    <col min="2056" max="2056" width="14.42578125" style="99" bestFit="1" customWidth="1"/>
    <col min="2057" max="2057" width="15.42578125" style="99" bestFit="1" customWidth="1"/>
    <col min="2058" max="2304" width="0" style="99" hidden="1"/>
    <col min="2305" max="2305" width="37.42578125" style="99" customWidth="1"/>
    <col min="2306" max="2306" width="25.7109375" style="99" customWidth="1"/>
    <col min="2307" max="2307" width="12.5703125" style="99" customWidth="1"/>
    <col min="2308" max="2308" width="10.7109375" style="99" customWidth="1"/>
    <col min="2309" max="2309" width="17" style="99" customWidth="1"/>
    <col min="2310" max="2310" width="17.7109375" style="99" customWidth="1"/>
    <col min="2311" max="2311" width="13.28515625" style="99" bestFit="1" customWidth="1"/>
    <col min="2312" max="2312" width="14.42578125" style="99" bestFit="1" customWidth="1"/>
    <col min="2313" max="2313" width="15.42578125" style="99" bestFit="1" customWidth="1"/>
    <col min="2314" max="2560" width="0" style="99" hidden="1"/>
    <col min="2561" max="2561" width="37.42578125" style="99" customWidth="1"/>
    <col min="2562" max="2562" width="25.7109375" style="99" customWidth="1"/>
    <col min="2563" max="2563" width="12.5703125" style="99" customWidth="1"/>
    <col min="2564" max="2564" width="10.7109375" style="99" customWidth="1"/>
    <col min="2565" max="2565" width="17" style="99" customWidth="1"/>
    <col min="2566" max="2566" width="17.7109375" style="99" customWidth="1"/>
    <col min="2567" max="2567" width="13.28515625" style="99" bestFit="1" customWidth="1"/>
    <col min="2568" max="2568" width="14.42578125" style="99" bestFit="1" customWidth="1"/>
    <col min="2569" max="2569" width="15.42578125" style="99" bestFit="1" customWidth="1"/>
    <col min="2570" max="2816" width="0" style="99" hidden="1"/>
    <col min="2817" max="2817" width="37.42578125" style="99" customWidth="1"/>
    <col min="2818" max="2818" width="25.7109375" style="99" customWidth="1"/>
    <col min="2819" max="2819" width="12.5703125" style="99" customWidth="1"/>
    <col min="2820" max="2820" width="10.7109375" style="99" customWidth="1"/>
    <col min="2821" max="2821" width="17" style="99" customWidth="1"/>
    <col min="2822" max="2822" width="17.7109375" style="99" customWidth="1"/>
    <col min="2823" max="2823" width="13.28515625" style="99" bestFit="1" customWidth="1"/>
    <col min="2824" max="2824" width="14.42578125" style="99" bestFit="1" customWidth="1"/>
    <col min="2825" max="2825" width="15.42578125" style="99" bestFit="1" customWidth="1"/>
    <col min="2826" max="3072" width="0" style="99" hidden="1"/>
    <col min="3073" max="3073" width="37.42578125" style="99" customWidth="1"/>
    <col min="3074" max="3074" width="25.7109375" style="99" customWidth="1"/>
    <col min="3075" max="3075" width="12.5703125" style="99" customWidth="1"/>
    <col min="3076" max="3076" width="10.7109375" style="99" customWidth="1"/>
    <col min="3077" max="3077" width="17" style="99" customWidth="1"/>
    <col min="3078" max="3078" width="17.7109375" style="99" customWidth="1"/>
    <col min="3079" max="3079" width="13.28515625" style="99" bestFit="1" customWidth="1"/>
    <col min="3080" max="3080" width="14.42578125" style="99" bestFit="1" customWidth="1"/>
    <col min="3081" max="3081" width="15.42578125" style="99" bestFit="1" customWidth="1"/>
    <col min="3082" max="3328" width="0" style="99" hidden="1"/>
    <col min="3329" max="3329" width="37.42578125" style="99" customWidth="1"/>
    <col min="3330" max="3330" width="25.7109375" style="99" customWidth="1"/>
    <col min="3331" max="3331" width="12.5703125" style="99" customWidth="1"/>
    <col min="3332" max="3332" width="10.7109375" style="99" customWidth="1"/>
    <col min="3333" max="3333" width="17" style="99" customWidth="1"/>
    <col min="3334" max="3334" width="17.7109375" style="99" customWidth="1"/>
    <col min="3335" max="3335" width="13.28515625" style="99" bestFit="1" customWidth="1"/>
    <col min="3336" max="3336" width="14.42578125" style="99" bestFit="1" customWidth="1"/>
    <col min="3337" max="3337" width="15.42578125" style="99" bestFit="1" customWidth="1"/>
    <col min="3338" max="3584" width="0" style="99" hidden="1"/>
    <col min="3585" max="3585" width="37.42578125" style="99" customWidth="1"/>
    <col min="3586" max="3586" width="25.7109375" style="99" customWidth="1"/>
    <col min="3587" max="3587" width="12.5703125" style="99" customWidth="1"/>
    <col min="3588" max="3588" width="10.7109375" style="99" customWidth="1"/>
    <col min="3589" max="3589" width="17" style="99" customWidth="1"/>
    <col min="3590" max="3590" width="17.7109375" style="99" customWidth="1"/>
    <col min="3591" max="3591" width="13.28515625" style="99" bestFit="1" customWidth="1"/>
    <col min="3592" max="3592" width="14.42578125" style="99" bestFit="1" customWidth="1"/>
    <col min="3593" max="3593" width="15.42578125" style="99" bestFit="1" customWidth="1"/>
    <col min="3594" max="3840" width="0" style="99" hidden="1"/>
    <col min="3841" max="3841" width="37.42578125" style="99" customWidth="1"/>
    <col min="3842" max="3842" width="25.7109375" style="99" customWidth="1"/>
    <col min="3843" max="3843" width="12.5703125" style="99" customWidth="1"/>
    <col min="3844" max="3844" width="10.7109375" style="99" customWidth="1"/>
    <col min="3845" max="3845" width="17" style="99" customWidth="1"/>
    <col min="3846" max="3846" width="17.7109375" style="99" customWidth="1"/>
    <col min="3847" max="3847" width="13.28515625" style="99" bestFit="1" customWidth="1"/>
    <col min="3848" max="3848" width="14.42578125" style="99" bestFit="1" customWidth="1"/>
    <col min="3849" max="3849" width="15.42578125" style="99" bestFit="1" customWidth="1"/>
    <col min="3850" max="4096" width="0" style="99" hidden="1"/>
    <col min="4097" max="4097" width="37.42578125" style="99" customWidth="1"/>
    <col min="4098" max="4098" width="25.7109375" style="99" customWidth="1"/>
    <col min="4099" max="4099" width="12.5703125" style="99" customWidth="1"/>
    <col min="4100" max="4100" width="10.7109375" style="99" customWidth="1"/>
    <col min="4101" max="4101" width="17" style="99" customWidth="1"/>
    <col min="4102" max="4102" width="17.7109375" style="99" customWidth="1"/>
    <col min="4103" max="4103" width="13.28515625" style="99" bestFit="1" customWidth="1"/>
    <col min="4104" max="4104" width="14.42578125" style="99" bestFit="1" customWidth="1"/>
    <col min="4105" max="4105" width="15.42578125" style="99" bestFit="1" customWidth="1"/>
    <col min="4106" max="4352" width="0" style="99" hidden="1"/>
    <col min="4353" max="4353" width="37.42578125" style="99" customWidth="1"/>
    <col min="4354" max="4354" width="25.7109375" style="99" customWidth="1"/>
    <col min="4355" max="4355" width="12.5703125" style="99" customWidth="1"/>
    <col min="4356" max="4356" width="10.7109375" style="99" customWidth="1"/>
    <col min="4357" max="4357" width="17" style="99" customWidth="1"/>
    <col min="4358" max="4358" width="17.7109375" style="99" customWidth="1"/>
    <col min="4359" max="4359" width="13.28515625" style="99" bestFit="1" customWidth="1"/>
    <col min="4360" max="4360" width="14.42578125" style="99" bestFit="1" customWidth="1"/>
    <col min="4361" max="4361" width="15.42578125" style="99" bestFit="1" customWidth="1"/>
    <col min="4362" max="4608" width="0" style="99" hidden="1"/>
    <col min="4609" max="4609" width="37.42578125" style="99" customWidth="1"/>
    <col min="4610" max="4610" width="25.7109375" style="99" customWidth="1"/>
    <col min="4611" max="4611" width="12.5703125" style="99" customWidth="1"/>
    <col min="4612" max="4612" width="10.7109375" style="99" customWidth="1"/>
    <col min="4613" max="4613" width="17" style="99" customWidth="1"/>
    <col min="4614" max="4614" width="17.7109375" style="99" customWidth="1"/>
    <col min="4615" max="4615" width="13.28515625" style="99" bestFit="1" customWidth="1"/>
    <col min="4616" max="4616" width="14.42578125" style="99" bestFit="1" customWidth="1"/>
    <col min="4617" max="4617" width="15.42578125" style="99" bestFit="1" customWidth="1"/>
    <col min="4618" max="4864" width="0" style="99" hidden="1"/>
    <col min="4865" max="4865" width="37.42578125" style="99" customWidth="1"/>
    <col min="4866" max="4866" width="25.7109375" style="99" customWidth="1"/>
    <col min="4867" max="4867" width="12.5703125" style="99" customWidth="1"/>
    <col min="4868" max="4868" width="10.7109375" style="99" customWidth="1"/>
    <col min="4869" max="4869" width="17" style="99" customWidth="1"/>
    <col min="4870" max="4870" width="17.7109375" style="99" customWidth="1"/>
    <col min="4871" max="4871" width="13.28515625" style="99" bestFit="1" customWidth="1"/>
    <col min="4872" max="4872" width="14.42578125" style="99" bestFit="1" customWidth="1"/>
    <col min="4873" max="4873" width="15.42578125" style="99" bestFit="1" customWidth="1"/>
    <col min="4874" max="5120" width="0" style="99" hidden="1"/>
    <col min="5121" max="5121" width="37.42578125" style="99" customWidth="1"/>
    <col min="5122" max="5122" width="25.7109375" style="99" customWidth="1"/>
    <col min="5123" max="5123" width="12.5703125" style="99" customWidth="1"/>
    <col min="5124" max="5124" width="10.7109375" style="99" customWidth="1"/>
    <col min="5125" max="5125" width="17" style="99" customWidth="1"/>
    <col min="5126" max="5126" width="17.7109375" style="99" customWidth="1"/>
    <col min="5127" max="5127" width="13.28515625" style="99" bestFit="1" customWidth="1"/>
    <col min="5128" max="5128" width="14.42578125" style="99" bestFit="1" customWidth="1"/>
    <col min="5129" max="5129" width="15.42578125" style="99" bestFit="1" customWidth="1"/>
    <col min="5130" max="5376" width="0" style="99" hidden="1"/>
    <col min="5377" max="5377" width="37.42578125" style="99" customWidth="1"/>
    <col min="5378" max="5378" width="25.7109375" style="99" customWidth="1"/>
    <col min="5379" max="5379" width="12.5703125" style="99" customWidth="1"/>
    <col min="5380" max="5380" width="10.7109375" style="99" customWidth="1"/>
    <col min="5381" max="5381" width="17" style="99" customWidth="1"/>
    <col min="5382" max="5382" width="17.7109375" style="99" customWidth="1"/>
    <col min="5383" max="5383" width="13.28515625" style="99" bestFit="1" customWidth="1"/>
    <col min="5384" max="5384" width="14.42578125" style="99" bestFit="1" customWidth="1"/>
    <col min="5385" max="5385" width="15.42578125" style="99" bestFit="1" customWidth="1"/>
    <col min="5386" max="5632" width="0" style="99" hidden="1"/>
    <col min="5633" max="5633" width="37.42578125" style="99" customWidth="1"/>
    <col min="5634" max="5634" width="25.7109375" style="99" customWidth="1"/>
    <col min="5635" max="5635" width="12.5703125" style="99" customWidth="1"/>
    <col min="5636" max="5636" width="10.7109375" style="99" customWidth="1"/>
    <col min="5637" max="5637" width="17" style="99" customWidth="1"/>
    <col min="5638" max="5638" width="17.7109375" style="99" customWidth="1"/>
    <col min="5639" max="5639" width="13.28515625" style="99" bestFit="1" customWidth="1"/>
    <col min="5640" max="5640" width="14.42578125" style="99" bestFit="1" customWidth="1"/>
    <col min="5641" max="5641" width="15.42578125" style="99" bestFit="1" customWidth="1"/>
    <col min="5642" max="5888" width="0" style="99" hidden="1"/>
    <col min="5889" max="5889" width="37.42578125" style="99" customWidth="1"/>
    <col min="5890" max="5890" width="25.7109375" style="99" customWidth="1"/>
    <col min="5891" max="5891" width="12.5703125" style="99" customWidth="1"/>
    <col min="5892" max="5892" width="10.7109375" style="99" customWidth="1"/>
    <col min="5893" max="5893" width="17" style="99" customWidth="1"/>
    <col min="5894" max="5894" width="17.7109375" style="99" customWidth="1"/>
    <col min="5895" max="5895" width="13.28515625" style="99" bestFit="1" customWidth="1"/>
    <col min="5896" max="5896" width="14.42578125" style="99" bestFit="1" customWidth="1"/>
    <col min="5897" max="5897" width="15.42578125" style="99" bestFit="1" customWidth="1"/>
    <col min="5898" max="6144" width="0" style="99" hidden="1"/>
    <col min="6145" max="6145" width="37.42578125" style="99" customWidth="1"/>
    <col min="6146" max="6146" width="25.7109375" style="99" customWidth="1"/>
    <col min="6147" max="6147" width="12.5703125" style="99" customWidth="1"/>
    <col min="6148" max="6148" width="10.7109375" style="99" customWidth="1"/>
    <col min="6149" max="6149" width="17" style="99" customWidth="1"/>
    <col min="6150" max="6150" width="17.7109375" style="99" customWidth="1"/>
    <col min="6151" max="6151" width="13.28515625" style="99" bestFit="1" customWidth="1"/>
    <col min="6152" max="6152" width="14.42578125" style="99" bestFit="1" customWidth="1"/>
    <col min="6153" max="6153" width="15.42578125" style="99" bestFit="1" customWidth="1"/>
    <col min="6154" max="6400" width="0" style="99" hidden="1"/>
    <col min="6401" max="6401" width="37.42578125" style="99" customWidth="1"/>
    <col min="6402" max="6402" width="25.7109375" style="99" customWidth="1"/>
    <col min="6403" max="6403" width="12.5703125" style="99" customWidth="1"/>
    <col min="6404" max="6404" width="10.7109375" style="99" customWidth="1"/>
    <col min="6405" max="6405" width="17" style="99" customWidth="1"/>
    <col min="6406" max="6406" width="17.7109375" style="99" customWidth="1"/>
    <col min="6407" max="6407" width="13.28515625" style="99" bestFit="1" customWidth="1"/>
    <col min="6408" max="6408" width="14.42578125" style="99" bestFit="1" customWidth="1"/>
    <col min="6409" max="6409" width="15.42578125" style="99" bestFit="1" customWidth="1"/>
    <col min="6410" max="6656" width="0" style="99" hidden="1"/>
    <col min="6657" max="6657" width="37.42578125" style="99" customWidth="1"/>
    <col min="6658" max="6658" width="25.7109375" style="99" customWidth="1"/>
    <col min="6659" max="6659" width="12.5703125" style="99" customWidth="1"/>
    <col min="6660" max="6660" width="10.7109375" style="99" customWidth="1"/>
    <col min="6661" max="6661" width="17" style="99" customWidth="1"/>
    <col min="6662" max="6662" width="17.7109375" style="99" customWidth="1"/>
    <col min="6663" max="6663" width="13.28515625" style="99" bestFit="1" customWidth="1"/>
    <col min="6664" max="6664" width="14.42578125" style="99" bestFit="1" customWidth="1"/>
    <col min="6665" max="6665" width="15.42578125" style="99" bestFit="1" customWidth="1"/>
    <col min="6666" max="6912" width="0" style="99" hidden="1"/>
    <col min="6913" max="6913" width="37.42578125" style="99" customWidth="1"/>
    <col min="6914" max="6914" width="25.7109375" style="99" customWidth="1"/>
    <col min="6915" max="6915" width="12.5703125" style="99" customWidth="1"/>
    <col min="6916" max="6916" width="10.7109375" style="99" customWidth="1"/>
    <col min="6917" max="6917" width="17" style="99" customWidth="1"/>
    <col min="6918" max="6918" width="17.7109375" style="99" customWidth="1"/>
    <col min="6919" max="6919" width="13.28515625" style="99" bestFit="1" customWidth="1"/>
    <col min="6920" max="6920" width="14.42578125" style="99" bestFit="1" customWidth="1"/>
    <col min="6921" max="6921" width="15.42578125" style="99" bestFit="1" customWidth="1"/>
    <col min="6922" max="7168" width="0" style="99" hidden="1"/>
    <col min="7169" max="7169" width="37.42578125" style="99" customWidth="1"/>
    <col min="7170" max="7170" width="25.7109375" style="99" customWidth="1"/>
    <col min="7171" max="7171" width="12.5703125" style="99" customWidth="1"/>
    <col min="7172" max="7172" width="10.7109375" style="99" customWidth="1"/>
    <col min="7173" max="7173" width="17" style="99" customWidth="1"/>
    <col min="7174" max="7174" width="17.7109375" style="99" customWidth="1"/>
    <col min="7175" max="7175" width="13.28515625" style="99" bestFit="1" customWidth="1"/>
    <col min="7176" max="7176" width="14.42578125" style="99" bestFit="1" customWidth="1"/>
    <col min="7177" max="7177" width="15.42578125" style="99" bestFit="1" customWidth="1"/>
    <col min="7178" max="7424" width="0" style="99" hidden="1"/>
    <col min="7425" max="7425" width="37.42578125" style="99" customWidth="1"/>
    <col min="7426" max="7426" width="25.7109375" style="99" customWidth="1"/>
    <col min="7427" max="7427" width="12.5703125" style="99" customWidth="1"/>
    <col min="7428" max="7428" width="10.7109375" style="99" customWidth="1"/>
    <col min="7429" max="7429" width="17" style="99" customWidth="1"/>
    <col min="7430" max="7430" width="17.7109375" style="99" customWidth="1"/>
    <col min="7431" max="7431" width="13.28515625" style="99" bestFit="1" customWidth="1"/>
    <col min="7432" max="7432" width="14.42578125" style="99" bestFit="1" customWidth="1"/>
    <col min="7433" max="7433" width="15.42578125" style="99" bestFit="1" customWidth="1"/>
    <col min="7434" max="7680" width="0" style="99" hidden="1"/>
    <col min="7681" max="7681" width="37.42578125" style="99" customWidth="1"/>
    <col min="7682" max="7682" width="25.7109375" style="99" customWidth="1"/>
    <col min="7683" max="7683" width="12.5703125" style="99" customWidth="1"/>
    <col min="7684" max="7684" width="10.7109375" style="99" customWidth="1"/>
    <col min="7685" max="7685" width="17" style="99" customWidth="1"/>
    <col min="7686" max="7686" width="17.7109375" style="99" customWidth="1"/>
    <col min="7687" max="7687" width="13.28515625" style="99" bestFit="1" customWidth="1"/>
    <col min="7688" max="7688" width="14.42578125" style="99" bestFit="1" customWidth="1"/>
    <col min="7689" max="7689" width="15.42578125" style="99" bestFit="1" customWidth="1"/>
    <col min="7690" max="7936" width="0" style="99" hidden="1"/>
    <col min="7937" max="7937" width="37.42578125" style="99" customWidth="1"/>
    <col min="7938" max="7938" width="25.7109375" style="99" customWidth="1"/>
    <col min="7939" max="7939" width="12.5703125" style="99" customWidth="1"/>
    <col min="7940" max="7940" width="10.7109375" style="99" customWidth="1"/>
    <col min="7941" max="7941" width="17" style="99" customWidth="1"/>
    <col min="7942" max="7942" width="17.7109375" style="99" customWidth="1"/>
    <col min="7943" max="7943" width="13.28515625" style="99" bestFit="1" customWidth="1"/>
    <col min="7944" max="7944" width="14.42578125" style="99" bestFit="1" customWidth="1"/>
    <col min="7945" max="7945" width="15.42578125" style="99" bestFit="1" customWidth="1"/>
    <col min="7946" max="8192" width="0" style="99" hidden="1"/>
    <col min="8193" max="8193" width="37.42578125" style="99" customWidth="1"/>
    <col min="8194" max="8194" width="25.7109375" style="99" customWidth="1"/>
    <col min="8195" max="8195" width="12.5703125" style="99" customWidth="1"/>
    <col min="8196" max="8196" width="10.7109375" style="99" customWidth="1"/>
    <col min="8197" max="8197" width="17" style="99" customWidth="1"/>
    <col min="8198" max="8198" width="17.7109375" style="99" customWidth="1"/>
    <col min="8199" max="8199" width="13.28515625" style="99" bestFit="1" customWidth="1"/>
    <col min="8200" max="8200" width="14.42578125" style="99" bestFit="1" customWidth="1"/>
    <col min="8201" max="8201" width="15.42578125" style="99" bestFit="1" customWidth="1"/>
    <col min="8202" max="8448" width="0" style="99" hidden="1"/>
    <col min="8449" max="8449" width="37.42578125" style="99" customWidth="1"/>
    <col min="8450" max="8450" width="25.7109375" style="99" customWidth="1"/>
    <col min="8451" max="8451" width="12.5703125" style="99" customWidth="1"/>
    <col min="8452" max="8452" width="10.7109375" style="99" customWidth="1"/>
    <col min="8453" max="8453" width="17" style="99" customWidth="1"/>
    <col min="8454" max="8454" width="17.7109375" style="99" customWidth="1"/>
    <col min="8455" max="8455" width="13.28515625" style="99" bestFit="1" customWidth="1"/>
    <col min="8456" max="8456" width="14.42578125" style="99" bestFit="1" customWidth="1"/>
    <col min="8457" max="8457" width="15.42578125" style="99" bestFit="1" customWidth="1"/>
    <col min="8458" max="8704" width="0" style="99" hidden="1"/>
    <col min="8705" max="8705" width="37.42578125" style="99" customWidth="1"/>
    <col min="8706" max="8706" width="25.7109375" style="99" customWidth="1"/>
    <col min="8707" max="8707" width="12.5703125" style="99" customWidth="1"/>
    <col min="8708" max="8708" width="10.7109375" style="99" customWidth="1"/>
    <col min="8709" max="8709" width="17" style="99" customWidth="1"/>
    <col min="8710" max="8710" width="17.7109375" style="99" customWidth="1"/>
    <col min="8711" max="8711" width="13.28515625" style="99" bestFit="1" customWidth="1"/>
    <col min="8712" max="8712" width="14.42578125" style="99" bestFit="1" customWidth="1"/>
    <col min="8713" max="8713" width="15.42578125" style="99" bestFit="1" customWidth="1"/>
    <col min="8714" max="8960" width="0" style="99" hidden="1"/>
    <col min="8961" max="8961" width="37.42578125" style="99" customWidth="1"/>
    <col min="8962" max="8962" width="25.7109375" style="99" customWidth="1"/>
    <col min="8963" max="8963" width="12.5703125" style="99" customWidth="1"/>
    <col min="8964" max="8964" width="10.7109375" style="99" customWidth="1"/>
    <col min="8965" max="8965" width="17" style="99" customWidth="1"/>
    <col min="8966" max="8966" width="17.7109375" style="99" customWidth="1"/>
    <col min="8967" max="8967" width="13.28515625" style="99" bestFit="1" customWidth="1"/>
    <col min="8968" max="8968" width="14.42578125" style="99" bestFit="1" customWidth="1"/>
    <col min="8969" max="8969" width="15.42578125" style="99" bestFit="1" customWidth="1"/>
    <col min="8970" max="9216" width="0" style="99" hidden="1"/>
    <col min="9217" max="9217" width="37.42578125" style="99" customWidth="1"/>
    <col min="9218" max="9218" width="25.7109375" style="99" customWidth="1"/>
    <col min="9219" max="9219" width="12.5703125" style="99" customWidth="1"/>
    <col min="9220" max="9220" width="10.7109375" style="99" customWidth="1"/>
    <col min="9221" max="9221" width="17" style="99" customWidth="1"/>
    <col min="9222" max="9222" width="17.7109375" style="99" customWidth="1"/>
    <col min="9223" max="9223" width="13.28515625" style="99" bestFit="1" customWidth="1"/>
    <col min="9224" max="9224" width="14.42578125" style="99" bestFit="1" customWidth="1"/>
    <col min="9225" max="9225" width="15.42578125" style="99" bestFit="1" customWidth="1"/>
    <col min="9226" max="9472" width="0" style="99" hidden="1"/>
    <col min="9473" max="9473" width="37.42578125" style="99" customWidth="1"/>
    <col min="9474" max="9474" width="25.7109375" style="99" customWidth="1"/>
    <col min="9475" max="9475" width="12.5703125" style="99" customWidth="1"/>
    <col min="9476" max="9476" width="10.7109375" style="99" customWidth="1"/>
    <col min="9477" max="9477" width="17" style="99" customWidth="1"/>
    <col min="9478" max="9478" width="17.7109375" style="99" customWidth="1"/>
    <col min="9479" max="9479" width="13.28515625" style="99" bestFit="1" customWidth="1"/>
    <col min="9480" max="9480" width="14.42578125" style="99" bestFit="1" customWidth="1"/>
    <col min="9481" max="9481" width="15.42578125" style="99" bestFit="1" customWidth="1"/>
    <col min="9482" max="9728" width="0" style="99" hidden="1"/>
    <col min="9729" max="9729" width="37.42578125" style="99" customWidth="1"/>
    <col min="9730" max="9730" width="25.7109375" style="99" customWidth="1"/>
    <col min="9731" max="9731" width="12.5703125" style="99" customWidth="1"/>
    <col min="9732" max="9732" width="10.7109375" style="99" customWidth="1"/>
    <col min="9733" max="9733" width="17" style="99" customWidth="1"/>
    <col min="9734" max="9734" width="17.7109375" style="99" customWidth="1"/>
    <col min="9735" max="9735" width="13.28515625" style="99" bestFit="1" customWidth="1"/>
    <col min="9736" max="9736" width="14.42578125" style="99" bestFit="1" customWidth="1"/>
    <col min="9737" max="9737" width="15.42578125" style="99" bestFit="1" customWidth="1"/>
    <col min="9738" max="9984" width="0" style="99" hidden="1"/>
    <col min="9985" max="9985" width="37.42578125" style="99" customWidth="1"/>
    <col min="9986" max="9986" width="25.7109375" style="99" customWidth="1"/>
    <col min="9987" max="9987" width="12.5703125" style="99" customWidth="1"/>
    <col min="9988" max="9988" width="10.7109375" style="99" customWidth="1"/>
    <col min="9989" max="9989" width="17" style="99" customWidth="1"/>
    <col min="9990" max="9990" width="17.7109375" style="99" customWidth="1"/>
    <col min="9991" max="9991" width="13.28515625" style="99" bestFit="1" customWidth="1"/>
    <col min="9992" max="9992" width="14.42578125" style="99" bestFit="1" customWidth="1"/>
    <col min="9993" max="9993" width="15.42578125" style="99" bestFit="1" customWidth="1"/>
    <col min="9994" max="10240" width="0" style="99" hidden="1"/>
    <col min="10241" max="10241" width="37.42578125" style="99" customWidth="1"/>
    <col min="10242" max="10242" width="25.7109375" style="99" customWidth="1"/>
    <col min="10243" max="10243" width="12.5703125" style="99" customWidth="1"/>
    <col min="10244" max="10244" width="10.7109375" style="99" customWidth="1"/>
    <col min="10245" max="10245" width="17" style="99" customWidth="1"/>
    <col min="10246" max="10246" width="17.7109375" style="99" customWidth="1"/>
    <col min="10247" max="10247" width="13.28515625" style="99" bestFit="1" customWidth="1"/>
    <col min="10248" max="10248" width="14.42578125" style="99" bestFit="1" customWidth="1"/>
    <col min="10249" max="10249" width="15.42578125" style="99" bestFit="1" customWidth="1"/>
    <col min="10250" max="10496" width="0" style="99" hidden="1"/>
    <col min="10497" max="10497" width="37.42578125" style="99" customWidth="1"/>
    <col min="10498" max="10498" width="25.7109375" style="99" customWidth="1"/>
    <col min="10499" max="10499" width="12.5703125" style="99" customWidth="1"/>
    <col min="10500" max="10500" width="10.7109375" style="99" customWidth="1"/>
    <col min="10501" max="10501" width="17" style="99" customWidth="1"/>
    <col min="10502" max="10502" width="17.7109375" style="99" customWidth="1"/>
    <col min="10503" max="10503" width="13.28515625" style="99" bestFit="1" customWidth="1"/>
    <col min="10504" max="10504" width="14.42578125" style="99" bestFit="1" customWidth="1"/>
    <col min="10505" max="10505" width="15.42578125" style="99" bestFit="1" customWidth="1"/>
    <col min="10506" max="10752" width="0" style="99" hidden="1"/>
    <col min="10753" max="10753" width="37.42578125" style="99" customWidth="1"/>
    <col min="10754" max="10754" width="25.7109375" style="99" customWidth="1"/>
    <col min="10755" max="10755" width="12.5703125" style="99" customWidth="1"/>
    <col min="10756" max="10756" width="10.7109375" style="99" customWidth="1"/>
    <col min="10757" max="10757" width="17" style="99" customWidth="1"/>
    <col min="10758" max="10758" width="17.7109375" style="99" customWidth="1"/>
    <col min="10759" max="10759" width="13.28515625" style="99" bestFit="1" customWidth="1"/>
    <col min="10760" max="10760" width="14.42578125" style="99" bestFit="1" customWidth="1"/>
    <col min="10761" max="10761" width="15.42578125" style="99" bestFit="1" customWidth="1"/>
    <col min="10762" max="11008" width="0" style="99" hidden="1"/>
    <col min="11009" max="11009" width="37.42578125" style="99" customWidth="1"/>
    <col min="11010" max="11010" width="25.7109375" style="99" customWidth="1"/>
    <col min="11011" max="11011" width="12.5703125" style="99" customWidth="1"/>
    <col min="11012" max="11012" width="10.7109375" style="99" customWidth="1"/>
    <col min="11013" max="11013" width="17" style="99" customWidth="1"/>
    <col min="11014" max="11014" width="17.7109375" style="99" customWidth="1"/>
    <col min="11015" max="11015" width="13.28515625" style="99" bestFit="1" customWidth="1"/>
    <col min="11016" max="11016" width="14.42578125" style="99" bestFit="1" customWidth="1"/>
    <col min="11017" max="11017" width="15.42578125" style="99" bestFit="1" customWidth="1"/>
    <col min="11018" max="11264" width="0" style="99" hidden="1"/>
    <col min="11265" max="11265" width="37.42578125" style="99" customWidth="1"/>
    <col min="11266" max="11266" width="25.7109375" style="99" customWidth="1"/>
    <col min="11267" max="11267" width="12.5703125" style="99" customWidth="1"/>
    <col min="11268" max="11268" width="10.7109375" style="99" customWidth="1"/>
    <col min="11269" max="11269" width="17" style="99" customWidth="1"/>
    <col min="11270" max="11270" width="17.7109375" style="99" customWidth="1"/>
    <col min="11271" max="11271" width="13.28515625" style="99" bestFit="1" customWidth="1"/>
    <col min="11272" max="11272" width="14.42578125" style="99" bestFit="1" customWidth="1"/>
    <col min="11273" max="11273" width="15.42578125" style="99" bestFit="1" customWidth="1"/>
    <col min="11274" max="11520" width="0" style="99" hidden="1"/>
    <col min="11521" max="11521" width="37.42578125" style="99" customWidth="1"/>
    <col min="11522" max="11522" width="25.7109375" style="99" customWidth="1"/>
    <col min="11523" max="11523" width="12.5703125" style="99" customWidth="1"/>
    <col min="11524" max="11524" width="10.7109375" style="99" customWidth="1"/>
    <col min="11525" max="11525" width="17" style="99" customWidth="1"/>
    <col min="11526" max="11526" width="17.7109375" style="99" customWidth="1"/>
    <col min="11527" max="11527" width="13.28515625" style="99" bestFit="1" customWidth="1"/>
    <col min="11528" max="11528" width="14.42578125" style="99" bestFit="1" customWidth="1"/>
    <col min="11529" max="11529" width="15.42578125" style="99" bestFit="1" customWidth="1"/>
    <col min="11530" max="11776" width="0" style="99" hidden="1"/>
    <col min="11777" max="11777" width="37.42578125" style="99" customWidth="1"/>
    <col min="11778" max="11778" width="25.7109375" style="99" customWidth="1"/>
    <col min="11779" max="11779" width="12.5703125" style="99" customWidth="1"/>
    <col min="11780" max="11780" width="10.7109375" style="99" customWidth="1"/>
    <col min="11781" max="11781" width="17" style="99" customWidth="1"/>
    <col min="11782" max="11782" width="17.7109375" style="99" customWidth="1"/>
    <col min="11783" max="11783" width="13.28515625" style="99" bestFit="1" customWidth="1"/>
    <col min="11784" max="11784" width="14.42578125" style="99" bestFit="1" customWidth="1"/>
    <col min="11785" max="11785" width="15.42578125" style="99" bestFit="1" customWidth="1"/>
    <col min="11786" max="12032" width="0" style="99" hidden="1"/>
    <col min="12033" max="12033" width="37.42578125" style="99" customWidth="1"/>
    <col min="12034" max="12034" width="25.7109375" style="99" customWidth="1"/>
    <col min="12035" max="12035" width="12.5703125" style="99" customWidth="1"/>
    <col min="12036" max="12036" width="10.7109375" style="99" customWidth="1"/>
    <col min="12037" max="12037" width="17" style="99" customWidth="1"/>
    <col min="12038" max="12038" width="17.7109375" style="99" customWidth="1"/>
    <col min="12039" max="12039" width="13.28515625" style="99" bestFit="1" customWidth="1"/>
    <col min="12040" max="12040" width="14.42578125" style="99" bestFit="1" customWidth="1"/>
    <col min="12041" max="12041" width="15.42578125" style="99" bestFit="1" customWidth="1"/>
    <col min="12042" max="12288" width="0" style="99" hidden="1"/>
    <col min="12289" max="12289" width="37.42578125" style="99" customWidth="1"/>
    <col min="12290" max="12290" width="25.7109375" style="99" customWidth="1"/>
    <col min="12291" max="12291" width="12.5703125" style="99" customWidth="1"/>
    <col min="12292" max="12292" width="10.7109375" style="99" customWidth="1"/>
    <col min="12293" max="12293" width="17" style="99" customWidth="1"/>
    <col min="12294" max="12294" width="17.7109375" style="99" customWidth="1"/>
    <col min="12295" max="12295" width="13.28515625" style="99" bestFit="1" customWidth="1"/>
    <col min="12296" max="12296" width="14.42578125" style="99" bestFit="1" customWidth="1"/>
    <col min="12297" max="12297" width="15.42578125" style="99" bestFit="1" customWidth="1"/>
    <col min="12298" max="12544" width="0" style="99" hidden="1"/>
    <col min="12545" max="12545" width="37.42578125" style="99" customWidth="1"/>
    <col min="12546" max="12546" width="25.7109375" style="99" customWidth="1"/>
    <col min="12547" max="12547" width="12.5703125" style="99" customWidth="1"/>
    <col min="12548" max="12548" width="10.7109375" style="99" customWidth="1"/>
    <col min="12549" max="12549" width="17" style="99" customWidth="1"/>
    <col min="12550" max="12550" width="17.7109375" style="99" customWidth="1"/>
    <col min="12551" max="12551" width="13.28515625" style="99" bestFit="1" customWidth="1"/>
    <col min="12552" max="12552" width="14.42578125" style="99" bestFit="1" customWidth="1"/>
    <col min="12553" max="12553" width="15.42578125" style="99" bestFit="1" customWidth="1"/>
    <col min="12554" max="12800" width="0" style="99" hidden="1"/>
    <col min="12801" max="12801" width="37.42578125" style="99" customWidth="1"/>
    <col min="12802" max="12802" width="25.7109375" style="99" customWidth="1"/>
    <col min="12803" max="12803" width="12.5703125" style="99" customWidth="1"/>
    <col min="12804" max="12804" width="10.7109375" style="99" customWidth="1"/>
    <col min="12805" max="12805" width="17" style="99" customWidth="1"/>
    <col min="12806" max="12806" width="17.7109375" style="99" customWidth="1"/>
    <col min="12807" max="12807" width="13.28515625" style="99" bestFit="1" customWidth="1"/>
    <col min="12808" max="12808" width="14.42578125" style="99" bestFit="1" customWidth="1"/>
    <col min="12809" max="12809" width="15.42578125" style="99" bestFit="1" customWidth="1"/>
    <col min="12810" max="13056" width="0" style="99" hidden="1"/>
    <col min="13057" max="13057" width="37.42578125" style="99" customWidth="1"/>
    <col min="13058" max="13058" width="25.7109375" style="99" customWidth="1"/>
    <col min="13059" max="13059" width="12.5703125" style="99" customWidth="1"/>
    <col min="13060" max="13060" width="10.7109375" style="99" customWidth="1"/>
    <col min="13061" max="13061" width="17" style="99" customWidth="1"/>
    <col min="13062" max="13062" width="17.7109375" style="99" customWidth="1"/>
    <col min="13063" max="13063" width="13.28515625" style="99" bestFit="1" customWidth="1"/>
    <col min="13064" max="13064" width="14.42578125" style="99" bestFit="1" customWidth="1"/>
    <col min="13065" max="13065" width="15.42578125" style="99" bestFit="1" customWidth="1"/>
    <col min="13066" max="13312" width="0" style="99" hidden="1"/>
    <col min="13313" max="13313" width="37.42578125" style="99" customWidth="1"/>
    <col min="13314" max="13314" width="25.7109375" style="99" customWidth="1"/>
    <col min="13315" max="13315" width="12.5703125" style="99" customWidth="1"/>
    <col min="13316" max="13316" width="10.7109375" style="99" customWidth="1"/>
    <col min="13317" max="13317" width="17" style="99" customWidth="1"/>
    <col min="13318" max="13318" width="17.7109375" style="99" customWidth="1"/>
    <col min="13319" max="13319" width="13.28515625" style="99" bestFit="1" customWidth="1"/>
    <col min="13320" max="13320" width="14.42578125" style="99" bestFit="1" customWidth="1"/>
    <col min="13321" max="13321" width="15.42578125" style="99" bestFit="1" customWidth="1"/>
    <col min="13322" max="13568" width="0" style="99" hidden="1"/>
    <col min="13569" max="13569" width="37.42578125" style="99" customWidth="1"/>
    <col min="13570" max="13570" width="25.7109375" style="99" customWidth="1"/>
    <col min="13571" max="13571" width="12.5703125" style="99" customWidth="1"/>
    <col min="13572" max="13572" width="10.7109375" style="99" customWidth="1"/>
    <col min="13573" max="13573" width="17" style="99" customWidth="1"/>
    <col min="13574" max="13574" width="17.7109375" style="99" customWidth="1"/>
    <col min="13575" max="13575" width="13.28515625" style="99" bestFit="1" customWidth="1"/>
    <col min="13576" max="13576" width="14.42578125" style="99" bestFit="1" customWidth="1"/>
    <col min="13577" max="13577" width="15.42578125" style="99" bestFit="1" customWidth="1"/>
    <col min="13578" max="13824" width="0" style="99" hidden="1"/>
    <col min="13825" max="13825" width="37.42578125" style="99" customWidth="1"/>
    <col min="13826" max="13826" width="25.7109375" style="99" customWidth="1"/>
    <col min="13827" max="13827" width="12.5703125" style="99" customWidth="1"/>
    <col min="13828" max="13828" width="10.7109375" style="99" customWidth="1"/>
    <col min="13829" max="13829" width="17" style="99" customWidth="1"/>
    <col min="13830" max="13830" width="17.7109375" style="99" customWidth="1"/>
    <col min="13831" max="13831" width="13.28515625" style="99" bestFit="1" customWidth="1"/>
    <col min="13832" max="13832" width="14.42578125" style="99" bestFit="1" customWidth="1"/>
    <col min="13833" max="13833" width="15.42578125" style="99" bestFit="1" customWidth="1"/>
    <col min="13834" max="14080" width="0" style="99" hidden="1"/>
    <col min="14081" max="14081" width="37.42578125" style="99" customWidth="1"/>
    <col min="14082" max="14082" width="25.7109375" style="99" customWidth="1"/>
    <col min="14083" max="14083" width="12.5703125" style="99" customWidth="1"/>
    <col min="14084" max="14084" width="10.7109375" style="99" customWidth="1"/>
    <col min="14085" max="14085" width="17" style="99" customWidth="1"/>
    <col min="14086" max="14086" width="17.7109375" style="99" customWidth="1"/>
    <col min="14087" max="14087" width="13.28515625" style="99" bestFit="1" customWidth="1"/>
    <col min="14088" max="14088" width="14.42578125" style="99" bestFit="1" customWidth="1"/>
    <col min="14089" max="14089" width="15.42578125" style="99" bestFit="1" customWidth="1"/>
    <col min="14090" max="14336" width="0" style="99" hidden="1"/>
    <col min="14337" max="14337" width="37.42578125" style="99" customWidth="1"/>
    <col min="14338" max="14338" width="25.7109375" style="99" customWidth="1"/>
    <col min="14339" max="14339" width="12.5703125" style="99" customWidth="1"/>
    <col min="14340" max="14340" width="10.7109375" style="99" customWidth="1"/>
    <col min="14341" max="14341" width="17" style="99" customWidth="1"/>
    <col min="14342" max="14342" width="17.7109375" style="99" customWidth="1"/>
    <col min="14343" max="14343" width="13.28515625" style="99" bestFit="1" customWidth="1"/>
    <col min="14344" max="14344" width="14.42578125" style="99" bestFit="1" customWidth="1"/>
    <col min="14345" max="14345" width="15.42578125" style="99" bestFit="1" customWidth="1"/>
    <col min="14346" max="14592" width="0" style="99" hidden="1"/>
    <col min="14593" max="14593" width="37.42578125" style="99" customWidth="1"/>
    <col min="14594" max="14594" width="25.7109375" style="99" customWidth="1"/>
    <col min="14595" max="14595" width="12.5703125" style="99" customWidth="1"/>
    <col min="14596" max="14596" width="10.7109375" style="99" customWidth="1"/>
    <col min="14597" max="14597" width="17" style="99" customWidth="1"/>
    <col min="14598" max="14598" width="17.7109375" style="99" customWidth="1"/>
    <col min="14599" max="14599" width="13.28515625" style="99" bestFit="1" customWidth="1"/>
    <col min="14600" max="14600" width="14.42578125" style="99" bestFit="1" customWidth="1"/>
    <col min="14601" max="14601" width="15.42578125" style="99" bestFit="1" customWidth="1"/>
    <col min="14602" max="14848" width="0" style="99" hidden="1"/>
    <col min="14849" max="14849" width="37.42578125" style="99" customWidth="1"/>
    <col min="14850" max="14850" width="25.7109375" style="99" customWidth="1"/>
    <col min="14851" max="14851" width="12.5703125" style="99" customWidth="1"/>
    <col min="14852" max="14852" width="10.7109375" style="99" customWidth="1"/>
    <col min="14853" max="14853" width="17" style="99" customWidth="1"/>
    <col min="14854" max="14854" width="17.7109375" style="99" customWidth="1"/>
    <col min="14855" max="14855" width="13.28515625" style="99" bestFit="1" customWidth="1"/>
    <col min="14856" max="14856" width="14.42578125" style="99" bestFit="1" customWidth="1"/>
    <col min="14857" max="14857" width="15.42578125" style="99" bestFit="1" customWidth="1"/>
    <col min="14858" max="15104" width="0" style="99" hidden="1"/>
    <col min="15105" max="15105" width="37.42578125" style="99" customWidth="1"/>
    <col min="15106" max="15106" width="25.7109375" style="99" customWidth="1"/>
    <col min="15107" max="15107" width="12.5703125" style="99" customWidth="1"/>
    <col min="15108" max="15108" width="10.7109375" style="99" customWidth="1"/>
    <col min="15109" max="15109" width="17" style="99" customWidth="1"/>
    <col min="15110" max="15110" width="17.7109375" style="99" customWidth="1"/>
    <col min="15111" max="15111" width="13.28515625" style="99" bestFit="1" customWidth="1"/>
    <col min="15112" max="15112" width="14.42578125" style="99" bestFit="1" customWidth="1"/>
    <col min="15113" max="15113" width="15.42578125" style="99" bestFit="1" customWidth="1"/>
    <col min="15114" max="15360" width="0" style="99" hidden="1"/>
    <col min="15361" max="15361" width="37.42578125" style="99" customWidth="1"/>
    <col min="15362" max="15362" width="25.7109375" style="99" customWidth="1"/>
    <col min="15363" max="15363" width="12.5703125" style="99" customWidth="1"/>
    <col min="15364" max="15364" width="10.7109375" style="99" customWidth="1"/>
    <col min="15365" max="15365" width="17" style="99" customWidth="1"/>
    <col min="15366" max="15366" width="17.7109375" style="99" customWidth="1"/>
    <col min="15367" max="15367" width="13.28515625" style="99" bestFit="1" customWidth="1"/>
    <col min="15368" max="15368" width="14.42578125" style="99" bestFit="1" customWidth="1"/>
    <col min="15369" max="15369" width="15.42578125" style="99" bestFit="1" customWidth="1"/>
    <col min="15370" max="15616" width="0" style="99" hidden="1"/>
    <col min="15617" max="15617" width="37.42578125" style="99" customWidth="1"/>
    <col min="15618" max="15618" width="25.7109375" style="99" customWidth="1"/>
    <col min="15619" max="15619" width="12.5703125" style="99" customWidth="1"/>
    <col min="15620" max="15620" width="10.7109375" style="99" customWidth="1"/>
    <col min="15621" max="15621" width="17" style="99" customWidth="1"/>
    <col min="15622" max="15622" width="17.7109375" style="99" customWidth="1"/>
    <col min="15623" max="15623" width="13.28515625" style="99" bestFit="1" customWidth="1"/>
    <col min="15624" max="15624" width="14.42578125" style="99" bestFit="1" customWidth="1"/>
    <col min="15625" max="15625" width="15.42578125" style="99" bestFit="1" customWidth="1"/>
    <col min="15626" max="15872" width="0" style="99" hidden="1"/>
    <col min="15873" max="15873" width="37.42578125" style="99" customWidth="1"/>
    <col min="15874" max="15874" width="25.7109375" style="99" customWidth="1"/>
    <col min="15875" max="15875" width="12.5703125" style="99" customWidth="1"/>
    <col min="15876" max="15876" width="10.7109375" style="99" customWidth="1"/>
    <col min="15877" max="15877" width="17" style="99" customWidth="1"/>
    <col min="15878" max="15878" width="17.7109375" style="99" customWidth="1"/>
    <col min="15879" max="15879" width="13.28515625" style="99" bestFit="1" customWidth="1"/>
    <col min="15880" max="15880" width="14.42578125" style="99" bestFit="1" customWidth="1"/>
    <col min="15881" max="15881" width="15.42578125" style="99" bestFit="1" customWidth="1"/>
    <col min="15882" max="16128" width="0" style="99" hidden="1"/>
    <col min="16129" max="16129" width="37.42578125" style="99" customWidth="1"/>
    <col min="16130" max="16130" width="25.7109375" style="99" customWidth="1"/>
    <col min="16131" max="16131" width="12.5703125" style="99" customWidth="1"/>
    <col min="16132" max="16132" width="10.7109375" style="99" customWidth="1"/>
    <col min="16133" max="16133" width="17" style="99" customWidth="1"/>
    <col min="16134" max="16134" width="17.7109375" style="99" customWidth="1"/>
    <col min="16135" max="16135" width="13.28515625" style="99" bestFit="1" customWidth="1"/>
    <col min="16136" max="16136" width="14.42578125" style="99" bestFit="1" customWidth="1"/>
    <col min="16137" max="16137" width="15.42578125" style="99" bestFit="1" customWidth="1"/>
    <col min="16138" max="16384" width="0" style="99" hidden="1"/>
  </cols>
  <sheetData>
    <row r="1" spans="1:10" ht="12.75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2" spans="1:10" ht="12.75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10" ht="12.75">
      <c r="A3" s="66" t="s">
        <v>2</v>
      </c>
      <c r="B3" s="66"/>
      <c r="C3" s="66"/>
      <c r="D3" s="66"/>
      <c r="E3" s="66"/>
      <c r="F3" s="66"/>
      <c r="G3" s="66"/>
      <c r="H3" s="66"/>
      <c r="I3" s="66"/>
    </row>
    <row r="4" spans="1:10" ht="12.75">
      <c r="A4" s="184"/>
      <c r="B4" s="184"/>
      <c r="C4" s="184"/>
      <c r="D4" s="184"/>
      <c r="E4" s="184"/>
      <c r="F4" s="184"/>
      <c r="G4" s="184"/>
      <c r="H4" s="184"/>
      <c r="I4" s="184"/>
    </row>
    <row r="5" spans="1:10" ht="12.75">
      <c r="A5" s="185" t="s">
        <v>100</v>
      </c>
      <c r="B5" s="185"/>
      <c r="C5" s="185"/>
      <c r="D5" s="185"/>
      <c r="E5" s="185"/>
      <c r="F5" s="185"/>
      <c r="G5" s="185"/>
      <c r="H5" s="159" t="s">
        <v>317</v>
      </c>
      <c r="I5" s="160"/>
      <c r="J5" s="161"/>
    </row>
    <row r="6" spans="1:10" ht="12.75">
      <c r="A6" s="185" t="s">
        <v>3</v>
      </c>
      <c r="B6" s="185"/>
      <c r="C6" s="185"/>
      <c r="D6" s="185"/>
      <c r="E6" s="185"/>
      <c r="F6" s="185"/>
      <c r="G6" s="185"/>
      <c r="H6" s="175" t="s">
        <v>318</v>
      </c>
      <c r="I6" s="176"/>
      <c r="J6" s="177"/>
    </row>
    <row r="7" spans="1:10" ht="12.75">
      <c r="A7" s="158"/>
      <c r="B7" s="158"/>
      <c r="C7" s="158"/>
      <c r="D7" s="158"/>
      <c r="E7" s="158"/>
      <c r="F7" s="158"/>
      <c r="G7" s="158"/>
      <c r="H7" s="158"/>
      <c r="I7" s="158"/>
    </row>
    <row r="8" spans="1:10" ht="12.75">
      <c r="A8" s="158" t="s">
        <v>76</v>
      </c>
      <c r="B8" s="158"/>
      <c r="C8" s="158"/>
      <c r="D8" s="158"/>
      <c r="E8" s="158"/>
      <c r="F8" s="158"/>
      <c r="G8" s="158"/>
      <c r="H8" s="158"/>
      <c r="I8" s="158"/>
    </row>
    <row r="9" spans="1:10" ht="12.75">
      <c r="A9" s="158" t="s">
        <v>101</v>
      </c>
      <c r="B9" s="158"/>
      <c r="C9" s="158"/>
      <c r="D9" s="158"/>
      <c r="E9" s="158"/>
      <c r="F9" s="158"/>
      <c r="G9" s="158"/>
      <c r="H9" s="158"/>
      <c r="I9" s="158"/>
    </row>
    <row r="10" spans="1:10" ht="12.75">
      <c r="A10" s="158"/>
      <c r="B10" s="158"/>
      <c r="C10" s="158"/>
      <c r="D10" s="158"/>
      <c r="E10" s="158"/>
      <c r="F10" s="158"/>
      <c r="G10" s="158"/>
      <c r="H10" s="158"/>
      <c r="I10" s="158"/>
    </row>
    <row r="11" spans="1:10" ht="12.75">
      <c r="A11" s="158" t="s">
        <v>102</v>
      </c>
      <c r="B11" s="158"/>
      <c r="C11" s="158"/>
      <c r="D11" s="158"/>
      <c r="E11" s="158"/>
      <c r="F11" s="158"/>
      <c r="G11" s="158"/>
      <c r="H11" s="158"/>
      <c r="I11" s="158"/>
    </row>
    <row r="12" spans="1:10" ht="12.75">
      <c r="A12" s="188"/>
      <c r="B12" s="188"/>
      <c r="C12" s="188"/>
      <c r="D12" s="188"/>
      <c r="E12" s="188"/>
      <c r="F12" s="188"/>
      <c r="G12" s="188"/>
      <c r="H12" s="188"/>
      <c r="I12" s="188"/>
    </row>
    <row r="13" spans="1:10">
      <c r="A13" s="189" t="s">
        <v>79</v>
      </c>
      <c r="B13" s="190"/>
      <c r="C13" s="100" t="s">
        <v>80</v>
      </c>
      <c r="D13" s="100" t="s">
        <v>81</v>
      </c>
      <c r="E13" s="100" t="s">
        <v>82</v>
      </c>
      <c r="F13" s="100" t="s">
        <v>103</v>
      </c>
      <c r="G13" s="100" t="s">
        <v>104</v>
      </c>
      <c r="H13" s="100" t="s">
        <v>105</v>
      </c>
      <c r="I13" s="100" t="s">
        <v>106</v>
      </c>
    </row>
    <row r="14" spans="1:10" ht="45">
      <c r="A14" s="189" t="s">
        <v>107</v>
      </c>
      <c r="B14" s="190"/>
      <c r="C14" s="101" t="s">
        <v>85</v>
      </c>
      <c r="D14" s="102" t="s">
        <v>108</v>
      </c>
      <c r="E14" s="102" t="s">
        <v>109</v>
      </c>
      <c r="F14" s="102" t="s">
        <v>110</v>
      </c>
      <c r="G14" s="102" t="s">
        <v>111</v>
      </c>
      <c r="H14" s="102" t="s">
        <v>112</v>
      </c>
      <c r="I14" s="102" t="s">
        <v>113</v>
      </c>
    </row>
    <row r="15" spans="1:10" ht="44.25" customHeight="1">
      <c r="A15" s="186" t="str">
        <f>PARÂMETROS!A77</f>
        <v>Açucareiro inox  com tampa e pá, capacidade 250g</v>
      </c>
      <c r="B15" s="187"/>
      <c r="C15" s="103" t="s">
        <v>92</v>
      </c>
      <c r="D15" s="104">
        <v>50</v>
      </c>
      <c r="E15" s="97">
        <v>60</v>
      </c>
      <c r="F15" s="105">
        <f>(60/E15)*D15</f>
        <v>50</v>
      </c>
      <c r="G15" s="121">
        <v>0</v>
      </c>
      <c r="H15" s="122">
        <f t="shared" ref="H15:H44" si="0">G15*F15</f>
        <v>0</v>
      </c>
      <c r="I15" s="122">
        <f>H15/60</f>
        <v>0</v>
      </c>
    </row>
    <row r="16" spans="1:10">
      <c r="A16" s="186" t="str">
        <f>PARÂMETROS!A78</f>
        <v>Balde de plástico reforçado de 5 litros</v>
      </c>
      <c r="B16" s="187"/>
      <c r="C16" s="103" t="s">
        <v>92</v>
      </c>
      <c r="D16" s="104">
        <v>50</v>
      </c>
      <c r="E16" s="97">
        <v>12</v>
      </c>
      <c r="F16" s="105">
        <f t="shared" ref="F16:F45" si="1">(60/E16)*D16</f>
        <v>250</v>
      </c>
      <c r="G16" s="121">
        <v>0</v>
      </c>
      <c r="H16" s="122">
        <f t="shared" si="0"/>
        <v>0</v>
      </c>
      <c r="I16" s="122">
        <f t="shared" ref="I16:I44" si="2">H16/60</f>
        <v>0</v>
      </c>
    </row>
    <row r="17" spans="1:9" ht="35.25" customHeight="1">
      <c r="A17" s="186" t="str">
        <f>PARÂMETROS!A79</f>
        <v>Bandeja inox redonda, com 40 cm de diâmetro</v>
      </c>
      <c r="B17" s="187"/>
      <c r="C17" s="103" t="s">
        <v>92</v>
      </c>
      <c r="D17" s="104">
        <v>60</v>
      </c>
      <c r="E17" s="97">
        <v>60</v>
      </c>
      <c r="F17" s="105">
        <f t="shared" si="1"/>
        <v>60</v>
      </c>
      <c r="G17" s="121">
        <v>0</v>
      </c>
      <c r="H17" s="122">
        <f t="shared" si="0"/>
        <v>0</v>
      </c>
      <c r="I17" s="122">
        <f t="shared" si="2"/>
        <v>0</v>
      </c>
    </row>
    <row r="18" spans="1:9">
      <c r="A18" s="186" t="str">
        <f>PARÂMETROS!A80</f>
        <v>Bule de inox com bico longo e capacidade mínima de 1 L</v>
      </c>
      <c r="B18" s="187"/>
      <c r="C18" s="103" t="s">
        <v>92</v>
      </c>
      <c r="D18" s="104">
        <v>10</v>
      </c>
      <c r="E18" s="97">
        <v>60</v>
      </c>
      <c r="F18" s="105">
        <f t="shared" si="1"/>
        <v>10</v>
      </c>
      <c r="G18" s="121">
        <v>0</v>
      </c>
      <c r="H18" s="122">
        <f t="shared" si="0"/>
        <v>0</v>
      </c>
      <c r="I18" s="122">
        <f t="shared" si="2"/>
        <v>0</v>
      </c>
    </row>
    <row r="19" spans="1:9">
      <c r="A19" s="186" t="str">
        <f>PARÂMETROS!A81</f>
        <v>Cafeteira elétrica, capacidade para 30 xícaras, 220V, amperagem máxima 15A, potência máxima 1000W.</v>
      </c>
      <c r="B19" s="187"/>
      <c r="C19" s="103" t="s">
        <v>92</v>
      </c>
      <c r="D19" s="104">
        <v>2</v>
      </c>
      <c r="E19" s="97">
        <v>60</v>
      </c>
      <c r="F19" s="105">
        <f t="shared" si="1"/>
        <v>2</v>
      </c>
      <c r="G19" s="121">
        <v>0</v>
      </c>
      <c r="H19" s="122">
        <f t="shared" si="0"/>
        <v>0</v>
      </c>
      <c r="I19" s="122">
        <f t="shared" si="2"/>
        <v>0</v>
      </c>
    </row>
    <row r="20" spans="1:9" ht="12" customHeight="1">
      <c r="A20" s="186" t="str">
        <f>PARÂMETROS!A82</f>
        <v>Leiteira (fervedor) de alumínio de 3L</v>
      </c>
      <c r="B20" s="187"/>
      <c r="C20" s="103" t="s">
        <v>92</v>
      </c>
      <c r="D20" s="104">
        <v>14</v>
      </c>
      <c r="E20" s="97">
        <v>60</v>
      </c>
      <c r="F20" s="105">
        <f t="shared" si="1"/>
        <v>14</v>
      </c>
      <c r="G20" s="121">
        <v>0</v>
      </c>
      <c r="H20" s="122">
        <f t="shared" si="0"/>
        <v>0</v>
      </c>
      <c r="I20" s="122">
        <f t="shared" si="2"/>
        <v>0</v>
      </c>
    </row>
    <row r="21" spans="1:9" ht="22.5" customHeight="1">
      <c r="A21" s="186" t="str">
        <f>PARÂMETROS!A83</f>
        <v>Leiteira (fervedor) de alumínio de 1L</v>
      </c>
      <c r="B21" s="187"/>
      <c r="C21" s="103" t="s">
        <v>92</v>
      </c>
      <c r="D21" s="104">
        <v>14</v>
      </c>
      <c r="E21" s="97">
        <v>60</v>
      </c>
      <c r="F21" s="105">
        <f>(60/E21)*D21</f>
        <v>14</v>
      </c>
      <c r="G21" s="121">
        <v>0</v>
      </c>
      <c r="H21" s="122">
        <f>G21*F21</f>
        <v>0</v>
      </c>
      <c r="I21" s="122">
        <f>H21/60</f>
        <v>0</v>
      </c>
    </row>
    <row r="22" spans="1:9" ht="12" customHeight="1">
      <c r="A22" s="186" t="str">
        <f>PARÂMETROS!A84</f>
        <v>Colher para café - inox</v>
      </c>
      <c r="B22" s="187"/>
      <c r="C22" s="103" t="s">
        <v>92</v>
      </c>
      <c r="D22" s="104">
        <v>300</v>
      </c>
      <c r="E22" s="97">
        <v>60</v>
      </c>
      <c r="F22" s="105">
        <f t="shared" si="1"/>
        <v>300</v>
      </c>
      <c r="G22" s="121">
        <v>0</v>
      </c>
      <c r="H22" s="122">
        <f>G22*F22</f>
        <v>0</v>
      </c>
      <c r="I22" s="122">
        <f>H22/60</f>
        <v>0</v>
      </c>
    </row>
    <row r="23" spans="1:9">
      <c r="A23" s="186" t="str">
        <f>PARÂMETROS!A85</f>
        <v>Colher para chá - inox</v>
      </c>
      <c r="B23" s="187"/>
      <c r="C23" s="103" t="s">
        <v>92</v>
      </c>
      <c r="D23" s="104">
        <v>200</v>
      </c>
      <c r="E23" s="97">
        <v>60</v>
      </c>
      <c r="F23" s="105">
        <f t="shared" si="1"/>
        <v>200</v>
      </c>
      <c r="G23" s="121">
        <v>0</v>
      </c>
      <c r="H23" s="122">
        <f>G23*F23</f>
        <v>0</v>
      </c>
      <c r="I23" s="122">
        <f>H23/60</f>
        <v>0</v>
      </c>
    </row>
    <row r="24" spans="1:9" ht="12" customHeight="1">
      <c r="A24" s="186" t="str">
        <f>PARÂMETROS!A86</f>
        <v>Copos de vidro de 330 ml, liso, transparente, sem gravuras, espessura de 2mm</v>
      </c>
      <c r="B24" s="187"/>
      <c r="C24" s="103" t="s">
        <v>92</v>
      </c>
      <c r="D24" s="104">
        <v>1300</v>
      </c>
      <c r="E24" s="97">
        <v>60</v>
      </c>
      <c r="F24" s="105">
        <f t="shared" si="1"/>
        <v>1300</v>
      </c>
      <c r="G24" s="121">
        <v>0</v>
      </c>
      <c r="H24" s="122">
        <f>G24*F24</f>
        <v>0</v>
      </c>
      <c r="I24" s="122">
        <f>H24/60</f>
        <v>0</v>
      </c>
    </row>
    <row r="25" spans="1:9" ht="12" customHeight="1">
      <c r="A25" s="186" t="str">
        <f>PARÂMETROS!A87</f>
        <v>Faca - inox</v>
      </c>
      <c r="B25" s="187"/>
      <c r="C25" s="103" t="s">
        <v>92</v>
      </c>
      <c r="D25" s="104">
        <v>60</v>
      </c>
      <c r="E25" s="97">
        <v>60</v>
      </c>
      <c r="F25" s="105">
        <f t="shared" si="1"/>
        <v>60</v>
      </c>
      <c r="G25" s="121">
        <v>0</v>
      </c>
      <c r="H25" s="122">
        <f>G25*F25</f>
        <v>0</v>
      </c>
      <c r="I25" s="122">
        <f>H25/60</f>
        <v>0</v>
      </c>
    </row>
    <row r="26" spans="1:9" ht="12" customHeight="1">
      <c r="A26" s="186" t="str">
        <f>PARÂMETROS!A88</f>
        <v>Garfo - inox</v>
      </c>
      <c r="B26" s="187"/>
      <c r="C26" s="103" t="s">
        <v>92</v>
      </c>
      <c r="D26" s="104">
        <v>60</v>
      </c>
      <c r="E26" s="97">
        <v>60</v>
      </c>
      <c r="F26" s="105">
        <f t="shared" si="1"/>
        <v>60</v>
      </c>
      <c r="G26" s="121">
        <v>0</v>
      </c>
      <c r="H26" s="122">
        <f t="shared" si="0"/>
        <v>0</v>
      </c>
      <c r="I26" s="122">
        <f t="shared" si="2"/>
        <v>0</v>
      </c>
    </row>
    <row r="27" spans="1:9" ht="12" customHeight="1">
      <c r="A27" s="186" t="str">
        <f>PARÂMETROS!A89</f>
        <v>Prato para refeição branco</v>
      </c>
      <c r="B27" s="187"/>
      <c r="C27" s="103" t="s">
        <v>92</v>
      </c>
      <c r="D27" s="104">
        <v>60</v>
      </c>
      <c r="E27" s="97">
        <v>60</v>
      </c>
      <c r="F27" s="105">
        <f t="shared" ref="F27:F36" si="3">(60/E27)*D27</f>
        <v>60</v>
      </c>
      <c r="G27" s="121">
        <v>0</v>
      </c>
      <c r="H27" s="122">
        <f t="shared" ref="H27:H36" si="4">G27*F27</f>
        <v>0</v>
      </c>
      <c r="I27" s="122">
        <f t="shared" ref="I27:I36" si="5">H27/60</f>
        <v>0</v>
      </c>
    </row>
    <row r="28" spans="1:9" ht="12" customHeight="1">
      <c r="A28" s="186" t="str">
        <f>PARÂMETROS!A90</f>
        <v>Garrafa térmica 1 litro em inox</v>
      </c>
      <c r="B28" s="187"/>
      <c r="C28" s="103" t="s">
        <v>92</v>
      </c>
      <c r="D28" s="104">
        <v>200</v>
      </c>
      <c r="E28" s="97">
        <v>60</v>
      </c>
      <c r="F28" s="105">
        <f t="shared" si="3"/>
        <v>200</v>
      </c>
      <c r="G28" s="121">
        <v>0</v>
      </c>
      <c r="H28" s="122">
        <f t="shared" si="4"/>
        <v>0</v>
      </c>
      <c r="I28" s="122">
        <f t="shared" si="5"/>
        <v>0</v>
      </c>
    </row>
    <row r="29" spans="1:9">
      <c r="A29" s="186" t="str">
        <f>PARÂMETROS!A91</f>
        <v>Garrafa térmica 2 litros em inox</v>
      </c>
      <c r="B29" s="187"/>
      <c r="C29" s="103" t="s">
        <v>92</v>
      </c>
      <c r="D29" s="104">
        <v>200</v>
      </c>
      <c r="E29" s="97">
        <v>60</v>
      </c>
      <c r="F29" s="105">
        <f t="shared" si="3"/>
        <v>200</v>
      </c>
      <c r="G29" s="121">
        <v>0</v>
      </c>
      <c r="H29" s="122">
        <f t="shared" si="4"/>
        <v>0</v>
      </c>
      <c r="I29" s="122">
        <f t="shared" si="5"/>
        <v>0</v>
      </c>
    </row>
    <row r="30" spans="1:9">
      <c r="A30" s="186" t="str">
        <f>PARÂMETROS!A92</f>
        <v>Jarra para água em inox, com capacidade de 2 litros</v>
      </c>
      <c r="B30" s="187"/>
      <c r="C30" s="103" t="s">
        <v>92</v>
      </c>
      <c r="D30" s="104">
        <v>60</v>
      </c>
      <c r="E30" s="97">
        <v>60</v>
      </c>
      <c r="F30" s="105">
        <f t="shared" si="3"/>
        <v>60</v>
      </c>
      <c r="G30" s="121">
        <v>0</v>
      </c>
      <c r="H30" s="122">
        <f t="shared" si="4"/>
        <v>0</v>
      </c>
      <c r="I30" s="122">
        <f t="shared" si="5"/>
        <v>0</v>
      </c>
    </row>
    <row r="31" spans="1:9">
      <c r="A31" s="186" t="str">
        <f>PARÂMETROS!A93</f>
        <v>Máquina industrial de preparar café</v>
      </c>
      <c r="B31" s="187"/>
      <c r="C31" s="103" t="s">
        <v>92</v>
      </c>
      <c r="D31" s="104">
        <v>12</v>
      </c>
      <c r="E31" s="97">
        <v>60</v>
      </c>
      <c r="F31" s="105">
        <f t="shared" si="3"/>
        <v>12</v>
      </c>
      <c r="G31" s="121">
        <v>0</v>
      </c>
      <c r="H31" s="122">
        <f t="shared" si="4"/>
        <v>0</v>
      </c>
      <c r="I31" s="122">
        <f t="shared" si="5"/>
        <v>0</v>
      </c>
    </row>
    <row r="32" spans="1:9">
      <c r="A32" s="186" t="str">
        <f>PARÂMETROS!A94</f>
        <v>Potes plásticos para açúcar</v>
      </c>
      <c r="B32" s="187"/>
      <c r="C32" s="103" t="s">
        <v>92</v>
      </c>
      <c r="D32" s="104">
        <v>16</v>
      </c>
      <c r="E32" s="97">
        <v>60</v>
      </c>
      <c r="F32" s="105">
        <f t="shared" si="3"/>
        <v>16</v>
      </c>
      <c r="G32" s="121">
        <v>0</v>
      </c>
      <c r="H32" s="122">
        <f t="shared" si="4"/>
        <v>0</v>
      </c>
      <c r="I32" s="122">
        <f t="shared" si="5"/>
        <v>0</v>
      </c>
    </row>
    <row r="33" spans="1:9">
      <c r="A33" s="186" t="str">
        <f>PARÂMETROS!A95</f>
        <v>Potes plásticos para café</v>
      </c>
      <c r="B33" s="187"/>
      <c r="C33" s="103" t="s">
        <v>92</v>
      </c>
      <c r="D33" s="104">
        <v>16</v>
      </c>
      <c r="E33" s="97">
        <v>60</v>
      </c>
      <c r="F33" s="105">
        <f t="shared" si="3"/>
        <v>16</v>
      </c>
      <c r="G33" s="121">
        <v>0</v>
      </c>
      <c r="H33" s="122">
        <f t="shared" si="4"/>
        <v>0</v>
      </c>
      <c r="I33" s="122">
        <f t="shared" si="5"/>
        <v>0</v>
      </c>
    </row>
    <row r="34" spans="1:9">
      <c r="A34" s="186" t="str">
        <f>PARÂMETROS!A96</f>
        <v>Pratos de sobremesa branco</v>
      </c>
      <c r="B34" s="187"/>
      <c r="C34" s="103" t="s">
        <v>92</v>
      </c>
      <c r="D34" s="104">
        <v>60</v>
      </c>
      <c r="E34" s="97">
        <v>30</v>
      </c>
      <c r="F34" s="105">
        <f t="shared" si="3"/>
        <v>120</v>
      </c>
      <c r="G34" s="121">
        <v>0</v>
      </c>
      <c r="H34" s="122">
        <f t="shared" si="4"/>
        <v>0</v>
      </c>
      <c r="I34" s="122">
        <f t="shared" si="5"/>
        <v>0</v>
      </c>
    </row>
    <row r="35" spans="1:9">
      <c r="A35" s="186" t="str">
        <f>PARÂMETROS!A97</f>
        <v>Porta copos metálico</v>
      </c>
      <c r="B35" s="187"/>
      <c r="C35" s="103" t="s">
        <v>92</v>
      </c>
      <c r="D35" s="104">
        <v>300</v>
      </c>
      <c r="E35" s="97">
        <v>60</v>
      </c>
      <c r="F35" s="105">
        <f t="shared" si="3"/>
        <v>300</v>
      </c>
      <c r="G35" s="121">
        <v>0</v>
      </c>
      <c r="H35" s="122">
        <f t="shared" si="4"/>
        <v>0</v>
      </c>
      <c r="I35" s="122">
        <f t="shared" si="5"/>
        <v>0</v>
      </c>
    </row>
    <row r="36" spans="1:9">
      <c r="A36" s="186" t="str">
        <f>PARÂMETROS!A98</f>
        <v>Xícara com pires para café branca, lisa, com capacidade de aproximadamente 60 ml</v>
      </c>
      <c r="B36" s="187"/>
      <c r="C36" s="103" t="s">
        <v>92</v>
      </c>
      <c r="D36" s="104">
        <v>200</v>
      </c>
      <c r="E36" s="97">
        <v>60</v>
      </c>
      <c r="F36" s="105">
        <f t="shared" si="3"/>
        <v>200</v>
      </c>
      <c r="G36" s="121">
        <v>0</v>
      </c>
      <c r="H36" s="122">
        <f t="shared" si="4"/>
        <v>0</v>
      </c>
      <c r="I36" s="122">
        <f t="shared" si="5"/>
        <v>0</v>
      </c>
    </row>
    <row r="37" spans="1:9" ht="12" customHeight="1">
      <c r="A37" s="186" t="str">
        <f>PARÂMETROS!A99</f>
        <v>Xícara com pires para chá  branca, lisa, com capacidade de aproximadamente 100 ml</v>
      </c>
      <c r="B37" s="187"/>
      <c r="C37" s="103" t="s">
        <v>92</v>
      </c>
      <c r="D37" s="104">
        <v>200</v>
      </c>
      <c r="E37" s="97">
        <v>60</v>
      </c>
      <c r="F37" s="105">
        <f t="shared" si="1"/>
        <v>200</v>
      </c>
      <c r="G37" s="121">
        <v>0</v>
      </c>
      <c r="H37" s="122">
        <f t="shared" si="0"/>
        <v>0</v>
      </c>
      <c r="I37" s="122">
        <f t="shared" si="2"/>
        <v>0</v>
      </c>
    </row>
    <row r="38" spans="1:9">
      <c r="A38" s="186" t="str">
        <f>PARÂMETROS!A100</f>
        <v>Escada de alumínio de 3 degraus</v>
      </c>
      <c r="B38" s="187"/>
      <c r="C38" s="103" t="s">
        <v>92</v>
      </c>
      <c r="D38" s="104">
        <v>10</v>
      </c>
      <c r="E38" s="97">
        <v>60</v>
      </c>
      <c r="F38" s="105">
        <f t="shared" si="1"/>
        <v>10</v>
      </c>
      <c r="G38" s="121">
        <v>0</v>
      </c>
      <c r="H38" s="122">
        <f t="shared" si="0"/>
        <v>0</v>
      </c>
      <c r="I38" s="122">
        <f t="shared" si="2"/>
        <v>0</v>
      </c>
    </row>
    <row r="39" spans="1:9" ht="12" customHeight="1">
      <c r="A39" s="186" t="str">
        <f>PARÂMETROS!A101</f>
        <v>Faca para sobremesa - inox</v>
      </c>
      <c r="B39" s="187"/>
      <c r="C39" s="103" t="s">
        <v>92</v>
      </c>
      <c r="D39" s="104">
        <v>60</v>
      </c>
      <c r="E39" s="97">
        <v>60</v>
      </c>
      <c r="F39" s="105">
        <f t="shared" si="1"/>
        <v>60</v>
      </c>
      <c r="G39" s="121">
        <v>0</v>
      </c>
      <c r="H39" s="122">
        <f t="shared" si="0"/>
        <v>0</v>
      </c>
      <c r="I39" s="122">
        <f t="shared" si="2"/>
        <v>0</v>
      </c>
    </row>
    <row r="40" spans="1:9" ht="12" customHeight="1">
      <c r="A40" s="186" t="str">
        <f>PARÂMETROS!A102</f>
        <v>Garfo para sobremesa - inox</v>
      </c>
      <c r="B40" s="187"/>
      <c r="C40" s="103" t="s">
        <v>92</v>
      </c>
      <c r="D40" s="104">
        <v>60</v>
      </c>
      <c r="E40" s="97">
        <v>60</v>
      </c>
      <c r="F40" s="105">
        <f t="shared" si="1"/>
        <v>60</v>
      </c>
      <c r="G40" s="121">
        <v>0</v>
      </c>
      <c r="H40" s="122">
        <f t="shared" si="0"/>
        <v>0</v>
      </c>
      <c r="I40" s="122">
        <f t="shared" si="2"/>
        <v>0</v>
      </c>
    </row>
    <row r="41" spans="1:9">
      <c r="A41" s="186" t="str">
        <f>PARÂMETROS!A103</f>
        <v>Colher para arroz</v>
      </c>
      <c r="B41" s="187"/>
      <c r="C41" s="103" t="s">
        <v>92</v>
      </c>
      <c r="D41" s="104">
        <v>10</v>
      </c>
      <c r="E41" s="97">
        <v>60</v>
      </c>
      <c r="F41" s="105">
        <f t="shared" si="1"/>
        <v>10</v>
      </c>
      <c r="G41" s="121">
        <v>0</v>
      </c>
      <c r="H41" s="122">
        <f t="shared" si="0"/>
        <v>0</v>
      </c>
      <c r="I41" s="122">
        <f t="shared" si="2"/>
        <v>0</v>
      </c>
    </row>
    <row r="42" spans="1:9" ht="12" customHeight="1">
      <c r="A42" s="186" t="str">
        <f>PARÂMETROS!A104</f>
        <v>Concha</v>
      </c>
      <c r="B42" s="187"/>
      <c r="C42" s="103" t="s">
        <v>92</v>
      </c>
      <c r="D42" s="104">
        <v>10</v>
      </c>
      <c r="E42" s="97">
        <v>60</v>
      </c>
      <c r="F42" s="105">
        <f t="shared" si="1"/>
        <v>10</v>
      </c>
      <c r="G42" s="121">
        <v>0</v>
      </c>
      <c r="H42" s="122">
        <f t="shared" si="0"/>
        <v>0</v>
      </c>
      <c r="I42" s="122">
        <f t="shared" si="2"/>
        <v>0</v>
      </c>
    </row>
    <row r="43" spans="1:9">
      <c r="A43" s="186" t="str">
        <f>PARÂMETROS!A105</f>
        <v>Tigela de louça  branca multiuso 24 cm</v>
      </c>
      <c r="B43" s="187"/>
      <c r="C43" s="103" t="s">
        <v>92</v>
      </c>
      <c r="D43" s="104">
        <v>8</v>
      </c>
      <c r="E43" s="97">
        <v>60</v>
      </c>
      <c r="F43" s="105">
        <f t="shared" si="1"/>
        <v>8</v>
      </c>
      <c r="G43" s="121">
        <v>0</v>
      </c>
      <c r="H43" s="122">
        <f t="shared" si="0"/>
        <v>0</v>
      </c>
      <c r="I43" s="122">
        <f t="shared" si="2"/>
        <v>0</v>
      </c>
    </row>
    <row r="44" spans="1:9">
      <c r="A44" s="186" t="str">
        <f>PARÂMETROS!A106</f>
        <v>Jarra de vidro de 2 litros</v>
      </c>
      <c r="B44" s="187"/>
      <c r="C44" s="103" t="s">
        <v>92</v>
      </c>
      <c r="D44" s="104">
        <v>4</v>
      </c>
      <c r="E44" s="97">
        <v>30</v>
      </c>
      <c r="F44" s="105">
        <f t="shared" si="1"/>
        <v>8</v>
      </c>
      <c r="G44" s="121">
        <v>0</v>
      </c>
      <c r="H44" s="122">
        <f t="shared" si="0"/>
        <v>0</v>
      </c>
      <c r="I44" s="122">
        <f t="shared" si="2"/>
        <v>0</v>
      </c>
    </row>
    <row r="45" spans="1:9">
      <c r="A45" s="186" t="str">
        <f>PARÂMETROS!A107</f>
        <v>Rodinho de pia</v>
      </c>
      <c r="B45" s="187"/>
      <c r="C45" s="103" t="s">
        <v>92</v>
      </c>
      <c r="D45" s="104">
        <v>30</v>
      </c>
      <c r="E45" s="97">
        <v>60</v>
      </c>
      <c r="F45" s="105">
        <f t="shared" si="1"/>
        <v>30</v>
      </c>
      <c r="G45" s="121">
        <v>0</v>
      </c>
      <c r="H45" s="122">
        <f>G45*F45</f>
        <v>0</v>
      </c>
      <c r="I45" s="122">
        <f>H45/60</f>
        <v>0</v>
      </c>
    </row>
    <row r="46" spans="1:9" hidden="1">
      <c r="A46" s="191" t="s">
        <v>96</v>
      </c>
      <c r="B46" s="191"/>
      <c r="C46" s="191"/>
      <c r="D46" s="191"/>
      <c r="E46" s="191"/>
      <c r="F46" s="191"/>
      <c r="G46" s="191"/>
      <c r="H46" s="191"/>
      <c r="I46" s="106">
        <f>TRUNC(SUM(I15:I45),2)</f>
        <v>0</v>
      </c>
    </row>
    <row r="47" spans="1:9">
      <c r="A47" s="192" t="s">
        <v>97</v>
      </c>
      <c r="B47" s="193"/>
      <c r="C47" s="193"/>
      <c r="D47" s="193"/>
      <c r="E47" s="193"/>
      <c r="F47" s="193"/>
      <c r="G47" s="193"/>
      <c r="H47" s="194"/>
      <c r="I47" s="107">
        <v>14</v>
      </c>
    </row>
    <row r="48" spans="1:9">
      <c r="A48" s="192" t="s">
        <v>98</v>
      </c>
      <c r="B48" s="193"/>
      <c r="C48" s="193"/>
      <c r="D48" s="193"/>
      <c r="E48" s="193"/>
      <c r="F48" s="193"/>
      <c r="G48" s="193"/>
      <c r="H48" s="194"/>
      <c r="I48" s="108">
        <f>I46/I47</f>
        <v>0</v>
      </c>
    </row>
    <row r="49" spans="1:4">
      <c r="A49" s="181" t="s">
        <v>99</v>
      </c>
      <c r="B49" s="181"/>
      <c r="C49" s="181"/>
      <c r="D49" s="181"/>
    </row>
    <row r="50" spans="1:4"/>
    <row r="51" spans="1:4"/>
  </sheetData>
  <mergeCells count="48">
    <mergeCell ref="A46:H46"/>
    <mergeCell ref="A47:H47"/>
    <mergeCell ref="A48:H48"/>
    <mergeCell ref="A49:D49"/>
    <mergeCell ref="A29:B29"/>
    <mergeCell ref="A30:B30"/>
    <mergeCell ref="A31:B31"/>
    <mergeCell ref="A32:B32"/>
    <mergeCell ref="A33:B33"/>
    <mergeCell ref="A34:B34"/>
    <mergeCell ref="A40:B40"/>
    <mergeCell ref="A41:B41"/>
    <mergeCell ref="A42:B42"/>
    <mergeCell ref="A43:B43"/>
    <mergeCell ref="A44:B44"/>
    <mergeCell ref="A45:B45"/>
    <mergeCell ref="A39:B39"/>
    <mergeCell ref="A35:B35"/>
    <mergeCell ref="A36:B36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7:B37"/>
    <mergeCell ref="A38:B38"/>
    <mergeCell ref="A19:B19"/>
    <mergeCell ref="A8:I8"/>
    <mergeCell ref="A9:I9"/>
    <mergeCell ref="A10:I10"/>
    <mergeCell ref="A11:I11"/>
    <mergeCell ref="A12:I12"/>
    <mergeCell ref="A13:B13"/>
    <mergeCell ref="A14:B14"/>
    <mergeCell ref="A15:B15"/>
    <mergeCell ref="A16:B16"/>
    <mergeCell ref="A17:B17"/>
    <mergeCell ref="A18:B18"/>
    <mergeCell ref="A7:I7"/>
    <mergeCell ref="A4:I4"/>
    <mergeCell ref="A5:G5"/>
    <mergeCell ref="H5:J5"/>
    <mergeCell ref="A6:G6"/>
    <mergeCell ref="H6:J6"/>
  </mergeCells>
  <pageMargins left="0.511811024" right="0.511811024" top="0.78740157499999996" bottom="0.78740157499999996" header="0.31496062000000002" footer="0.31496062000000002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4"/>
  <sheetViews>
    <sheetView showGridLines="0" view="pageBreakPreview" zoomScale="106" zoomScaleNormal="100" zoomScaleSheetLayoutView="106" workbookViewId="0">
      <selection activeCell="C122" sqref="C122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 ht="12.75">
      <c r="A1" s="66" t="s">
        <v>0</v>
      </c>
      <c r="B1" s="47"/>
      <c r="C1" s="47"/>
      <c r="D1" s="48"/>
    </row>
    <row r="2" spans="1:4" ht="12.75">
      <c r="A2" s="66" t="s">
        <v>1</v>
      </c>
      <c r="B2" s="7"/>
      <c r="C2" s="7"/>
      <c r="D2" s="49"/>
    </row>
    <row r="3" spans="1:4" ht="12.75">
      <c r="A3" s="66" t="s">
        <v>2</v>
      </c>
      <c r="B3" s="7"/>
      <c r="C3" s="7"/>
      <c r="D3" s="49"/>
    </row>
    <row r="4" spans="1:4">
      <c r="A4" s="7"/>
      <c r="B4" s="7"/>
      <c r="C4" s="7"/>
      <c r="D4" s="7"/>
    </row>
    <row r="5" spans="1:4" ht="12.75">
      <c r="A5" s="132" t="s">
        <v>75</v>
      </c>
      <c r="B5" s="132"/>
      <c r="C5" s="131" t="s">
        <v>317</v>
      </c>
      <c r="D5" s="131"/>
    </row>
    <row r="6" spans="1:4" ht="12.75">
      <c r="A6" s="132" t="s">
        <v>3</v>
      </c>
      <c r="B6" s="132"/>
      <c r="C6" s="138" t="s">
        <v>318</v>
      </c>
      <c r="D6" s="138"/>
    </row>
    <row r="7" spans="1:4"/>
    <row r="8" spans="1:4" ht="12.75">
      <c r="A8" s="8"/>
      <c r="B8" s="8"/>
      <c r="C8" s="8"/>
      <c r="D8" s="8"/>
    </row>
    <row r="9" spans="1:4" ht="12.75">
      <c r="A9" s="56" t="s">
        <v>114</v>
      </c>
      <c r="B9" s="226" t="s">
        <v>115</v>
      </c>
      <c r="C9" s="226"/>
      <c r="D9" s="123"/>
    </row>
    <row r="10" spans="1:4" ht="12.75">
      <c r="A10" s="56" t="s">
        <v>116</v>
      </c>
      <c r="B10" s="226" t="s">
        <v>117</v>
      </c>
      <c r="C10" s="226"/>
      <c r="D10" s="76" t="s">
        <v>118</v>
      </c>
    </row>
    <row r="11" spans="1:4" ht="12.75">
      <c r="A11" s="56" t="s">
        <v>119</v>
      </c>
      <c r="B11" s="226" t="s">
        <v>120</v>
      </c>
      <c r="C11" s="226"/>
      <c r="D11" s="124"/>
    </row>
    <row r="12" spans="1:4" ht="12.75">
      <c r="A12" s="56" t="s">
        <v>121</v>
      </c>
      <c r="B12" s="216" t="s">
        <v>122</v>
      </c>
      <c r="C12" s="217"/>
      <c r="D12" s="124"/>
    </row>
    <row r="13" spans="1:4" ht="12.75">
      <c r="A13" s="56" t="s">
        <v>123</v>
      </c>
      <c r="B13" s="226" t="s">
        <v>124</v>
      </c>
      <c r="C13" s="226"/>
      <c r="D13" s="56">
        <v>12</v>
      </c>
    </row>
    <row r="14" spans="1:4">
      <c r="A14" s="77"/>
      <c r="B14" s="77"/>
      <c r="C14" s="78"/>
      <c r="D14" s="77"/>
    </row>
    <row r="15" spans="1:4" ht="12.75">
      <c r="A15" s="231" t="s">
        <v>125</v>
      </c>
      <c r="B15" s="231"/>
      <c r="C15" s="231"/>
      <c r="D15" s="231"/>
    </row>
    <row r="16" spans="1:4" ht="30" customHeight="1">
      <c r="A16" s="222" t="s">
        <v>126</v>
      </c>
      <c r="B16" s="222"/>
      <c r="C16" s="222"/>
      <c r="D16" s="222"/>
    </row>
    <row r="17" spans="1:4" ht="12.75">
      <c r="A17" s="56">
        <v>1</v>
      </c>
      <c r="B17" s="226" t="s">
        <v>127</v>
      </c>
      <c r="C17" s="226"/>
      <c r="D17" s="56" t="s">
        <v>128</v>
      </c>
    </row>
    <row r="18" spans="1:4" ht="12.75">
      <c r="A18" s="56">
        <v>2</v>
      </c>
      <c r="B18" s="226" t="s">
        <v>129</v>
      </c>
      <c r="C18" s="226"/>
      <c r="D18" s="87" t="s">
        <v>130</v>
      </c>
    </row>
    <row r="19" spans="1:4" ht="12.75">
      <c r="A19" s="56">
        <v>3</v>
      </c>
      <c r="B19" s="226" t="s">
        <v>131</v>
      </c>
      <c r="C19" s="226"/>
      <c r="D19" s="125"/>
    </row>
    <row r="20" spans="1:4" ht="26.25" customHeight="1">
      <c r="A20" s="56">
        <v>4</v>
      </c>
      <c r="B20" s="226" t="s">
        <v>132</v>
      </c>
      <c r="C20" s="226"/>
      <c r="D20" s="56" t="str">
        <f>PARÂMETROS!A25</f>
        <v>Garçom</v>
      </c>
    </row>
    <row r="21" spans="1:4" ht="12.75">
      <c r="A21" s="56">
        <v>5</v>
      </c>
      <c r="B21" s="226" t="s">
        <v>133</v>
      </c>
      <c r="C21" s="226"/>
      <c r="D21" s="123"/>
    </row>
    <row r="22" spans="1:4" ht="12.75">
      <c r="A22" s="79"/>
      <c r="B22" s="79"/>
      <c r="C22" s="79"/>
      <c r="D22" s="80"/>
    </row>
    <row r="23" spans="1:4" ht="12.75">
      <c r="A23" s="79"/>
      <c r="B23" s="79"/>
      <c r="C23" s="79"/>
      <c r="D23" s="80"/>
    </row>
    <row r="24" spans="1:4" ht="12.75">
      <c r="A24" s="231" t="s">
        <v>134</v>
      </c>
      <c r="B24" s="231"/>
      <c r="C24" s="231"/>
      <c r="D24" s="231"/>
    </row>
    <row r="25" spans="1:4" ht="12.75">
      <c r="A25" s="81">
        <v>1</v>
      </c>
      <c r="B25" s="222" t="s">
        <v>135</v>
      </c>
      <c r="C25" s="222"/>
      <c r="D25" s="81" t="s">
        <v>136</v>
      </c>
    </row>
    <row r="26" spans="1:4" ht="12.75">
      <c r="A26" s="27" t="s">
        <v>114</v>
      </c>
      <c r="B26" s="226" t="s">
        <v>137</v>
      </c>
      <c r="C26" s="226"/>
      <c r="D26" s="126">
        <v>0</v>
      </c>
    </row>
    <row r="27" spans="1:4" ht="12.75">
      <c r="A27" s="27" t="s">
        <v>116</v>
      </c>
      <c r="B27" s="226" t="s">
        <v>138</v>
      </c>
      <c r="C27" s="226"/>
      <c r="D27" s="126"/>
    </row>
    <row r="28" spans="1:4" ht="15" customHeight="1">
      <c r="A28" s="223" t="s">
        <v>139</v>
      </c>
      <c r="B28" s="224"/>
      <c r="C28" s="225"/>
      <c r="D28" s="82">
        <f>SUM(D26:D27)</f>
        <v>0</v>
      </c>
    </row>
    <row r="29" spans="1:4" ht="24" customHeight="1">
      <c r="A29" s="229" t="s">
        <v>140</v>
      </c>
      <c r="B29" s="230"/>
      <c r="C29" s="230"/>
      <c r="D29" s="230"/>
    </row>
    <row r="30" spans="1:4" ht="12.75">
      <c r="A30" s="235"/>
      <c r="B30" s="236"/>
      <c r="C30" s="236"/>
      <c r="D30" s="236"/>
    </row>
    <row r="31" spans="1:4" ht="15" customHeight="1">
      <c r="A31" s="235" t="s">
        <v>141</v>
      </c>
      <c r="B31" s="236"/>
      <c r="C31" s="236"/>
      <c r="D31" s="236"/>
    </row>
    <row r="32" spans="1:4" ht="15" customHeight="1">
      <c r="A32" s="235" t="s">
        <v>142</v>
      </c>
      <c r="B32" s="236"/>
      <c r="C32" s="236"/>
      <c r="D32" s="236"/>
    </row>
    <row r="33" spans="1:4" ht="25.5" customHeight="1">
      <c r="A33" s="20" t="s">
        <v>143</v>
      </c>
      <c r="B33" s="20" t="s">
        <v>144</v>
      </c>
      <c r="C33" s="20" t="s">
        <v>145</v>
      </c>
      <c r="D33" s="20" t="s">
        <v>136</v>
      </c>
    </row>
    <row r="34" spans="1:4" ht="12" customHeight="1">
      <c r="A34" s="21" t="s">
        <v>114</v>
      </c>
      <c r="B34" s="22" t="s">
        <v>146</v>
      </c>
      <c r="C34" s="23">
        <v>8.3299999999999999E-2</v>
      </c>
      <c r="D34" s="24">
        <f>C34*D28</f>
        <v>0</v>
      </c>
    </row>
    <row r="35" spans="1:4" ht="25.5">
      <c r="A35" s="21" t="s">
        <v>116</v>
      </c>
      <c r="B35" s="22" t="s">
        <v>147</v>
      </c>
      <c r="C35" s="23">
        <v>2.7799999999999998E-2</v>
      </c>
      <c r="D35" s="24">
        <f>D28*C35</f>
        <v>0</v>
      </c>
    </row>
    <row r="36" spans="1:4" ht="12.75">
      <c r="A36" s="200" t="s">
        <v>148</v>
      </c>
      <c r="B36" s="200"/>
      <c r="C36" s="25">
        <f>SUM(C34:C35)</f>
        <v>0.1111</v>
      </c>
      <c r="D36" s="26">
        <f>SUM(D34:D35)</f>
        <v>0</v>
      </c>
    </row>
    <row r="37" spans="1:4" ht="25.5">
      <c r="A37" s="21" t="s">
        <v>119</v>
      </c>
      <c r="B37" s="22" t="s">
        <v>149</v>
      </c>
      <c r="C37" s="23">
        <f>C36*C53</f>
        <v>3.7551800000000003E-2</v>
      </c>
      <c r="D37" s="24">
        <f>D28*C37</f>
        <v>0</v>
      </c>
    </row>
    <row r="38" spans="1:4" ht="12.75">
      <c r="A38" s="200" t="s">
        <v>150</v>
      </c>
      <c r="B38" s="200"/>
      <c r="C38" s="25">
        <f>SUM(C36:C37)</f>
        <v>0.1486518</v>
      </c>
      <c r="D38" s="26">
        <f>SUM(D36:D37)</f>
        <v>0</v>
      </c>
    </row>
    <row r="39" spans="1:4" ht="53.25" customHeight="1">
      <c r="A39" s="239" t="s">
        <v>151</v>
      </c>
      <c r="B39" s="240"/>
      <c r="C39" s="240"/>
      <c r="D39" s="241"/>
    </row>
    <row r="40" spans="1:4" ht="40.5" customHeight="1">
      <c r="A40" s="232" t="s">
        <v>152</v>
      </c>
      <c r="B40" s="233"/>
      <c r="C40" s="233"/>
      <c r="D40" s="234"/>
    </row>
    <row r="41" spans="1:4" ht="51.75" customHeight="1">
      <c r="A41" s="242" t="s">
        <v>153</v>
      </c>
      <c r="B41" s="243"/>
      <c r="C41" s="243"/>
      <c r="D41" s="244"/>
    </row>
    <row r="42" spans="1:4" ht="15" customHeight="1">
      <c r="A42" s="39"/>
      <c r="B42" s="40"/>
      <c r="C42" s="40"/>
      <c r="D42" s="40"/>
    </row>
    <row r="43" spans="1:4" ht="25.5" customHeight="1">
      <c r="A43" s="202" t="s">
        <v>154</v>
      </c>
      <c r="B43" s="203"/>
      <c r="C43" s="203"/>
      <c r="D43" s="203"/>
    </row>
    <row r="44" spans="1:4" ht="17.25" customHeight="1">
      <c r="A44" s="13" t="s">
        <v>155</v>
      </c>
      <c r="B44" s="13" t="s">
        <v>156</v>
      </c>
      <c r="C44" s="13" t="s">
        <v>145</v>
      </c>
      <c r="D44" s="13" t="s">
        <v>136</v>
      </c>
    </row>
    <row r="45" spans="1:4" ht="12.75">
      <c r="A45" s="14" t="s">
        <v>114</v>
      </c>
      <c r="B45" s="15" t="s">
        <v>157</v>
      </c>
      <c r="C45" s="16">
        <v>0.2</v>
      </c>
      <c r="D45" s="17">
        <f>D28*C45</f>
        <v>0</v>
      </c>
    </row>
    <row r="46" spans="1:4" ht="12.75">
      <c r="A46" s="14" t="s">
        <v>116</v>
      </c>
      <c r="B46" s="15" t="s">
        <v>158</v>
      </c>
      <c r="C46" s="38">
        <v>2.5000000000000001E-2</v>
      </c>
      <c r="D46" s="17">
        <f>D28*C46</f>
        <v>0</v>
      </c>
    </row>
    <row r="47" spans="1:4" ht="12.75">
      <c r="A47" s="14" t="s">
        <v>119</v>
      </c>
      <c r="B47" s="15" t="s">
        <v>159</v>
      </c>
      <c r="C47" s="127">
        <v>0</v>
      </c>
      <c r="D47" s="17">
        <f>D28*C47</f>
        <v>0</v>
      </c>
    </row>
    <row r="48" spans="1:4" ht="12.75">
      <c r="A48" s="14" t="s">
        <v>121</v>
      </c>
      <c r="B48" s="15" t="s">
        <v>160</v>
      </c>
      <c r="C48" s="38">
        <v>1.4999999999999999E-2</v>
      </c>
      <c r="D48" s="17">
        <f>D28*C48</f>
        <v>0</v>
      </c>
    </row>
    <row r="49" spans="1:4" ht="12.75">
      <c r="A49" s="14" t="s">
        <v>123</v>
      </c>
      <c r="B49" s="15" t="s">
        <v>161</v>
      </c>
      <c r="C49" s="38">
        <v>0.01</v>
      </c>
      <c r="D49" s="17">
        <f>D28*C49</f>
        <v>0</v>
      </c>
    </row>
    <row r="50" spans="1:4" ht="12.75">
      <c r="A50" s="14" t="s">
        <v>162</v>
      </c>
      <c r="B50" s="15" t="s">
        <v>163</v>
      </c>
      <c r="C50" s="16">
        <v>6.0000000000000001E-3</v>
      </c>
      <c r="D50" s="17">
        <f>D28*C50</f>
        <v>0</v>
      </c>
    </row>
    <row r="51" spans="1:4" ht="12.75">
      <c r="A51" s="14" t="s">
        <v>164</v>
      </c>
      <c r="B51" s="15" t="s">
        <v>165</v>
      </c>
      <c r="C51" s="16">
        <v>2E-3</v>
      </c>
      <c r="D51" s="17">
        <f>D28*C51</f>
        <v>0</v>
      </c>
    </row>
    <row r="52" spans="1:4" ht="12.75">
      <c r="A52" s="14" t="s">
        <v>166</v>
      </c>
      <c r="B52" s="15" t="s">
        <v>167</v>
      </c>
      <c r="C52" s="38">
        <v>0.08</v>
      </c>
      <c r="D52" s="17">
        <f>D28*C52</f>
        <v>0</v>
      </c>
    </row>
    <row r="53" spans="1:4" ht="12.75">
      <c r="A53" s="245" t="s">
        <v>168</v>
      </c>
      <c r="B53" s="245"/>
      <c r="C53" s="18">
        <f>SUM(C45:C52)</f>
        <v>0.33800000000000002</v>
      </c>
      <c r="D53" s="19">
        <f>SUM(D45:D52)</f>
        <v>0</v>
      </c>
    </row>
    <row r="54" spans="1:4" ht="27" customHeight="1">
      <c r="A54" s="239" t="s">
        <v>169</v>
      </c>
      <c r="B54" s="240"/>
      <c r="C54" s="240"/>
      <c r="D54" s="241"/>
    </row>
    <row r="55" spans="1:4" ht="27" customHeight="1">
      <c r="A55" s="232" t="s">
        <v>170</v>
      </c>
      <c r="B55" s="233"/>
      <c r="C55" s="233"/>
      <c r="D55" s="234"/>
    </row>
    <row r="56" spans="1:4" ht="27" customHeight="1">
      <c r="A56" s="242" t="s">
        <v>171</v>
      </c>
      <c r="B56" s="243"/>
      <c r="C56" s="243"/>
      <c r="D56" s="244"/>
    </row>
    <row r="57" spans="1:4" ht="15" customHeight="1">
      <c r="A57" s="40"/>
      <c r="B57" s="40"/>
      <c r="C57" s="40"/>
      <c r="D57" s="40"/>
    </row>
    <row r="58" spans="1:4" ht="15" customHeight="1">
      <c r="A58" s="202" t="s">
        <v>172</v>
      </c>
      <c r="B58" s="203"/>
      <c r="C58" s="203"/>
      <c r="D58" s="203"/>
    </row>
    <row r="59" spans="1:4" ht="25.5">
      <c r="A59" s="9" t="s">
        <v>173</v>
      </c>
      <c r="B59" s="9" t="s">
        <v>174</v>
      </c>
      <c r="C59" s="9" t="s">
        <v>175</v>
      </c>
      <c r="D59" s="9" t="s">
        <v>176</v>
      </c>
    </row>
    <row r="60" spans="1:4" ht="12.75">
      <c r="A60" s="10" t="s">
        <v>114</v>
      </c>
      <c r="B60" s="83" t="s">
        <v>177</v>
      </c>
      <c r="C60" s="126"/>
      <c r="D60" s="126">
        <f>IF((C60*22*2)-(D26*6%)&gt;0,(C60*22*2)-(D26*6%),0)</f>
        <v>0</v>
      </c>
    </row>
    <row r="61" spans="1:4" ht="12.75">
      <c r="A61" s="10" t="s">
        <v>116</v>
      </c>
      <c r="B61" s="84" t="s">
        <v>178</v>
      </c>
      <c r="C61" s="126"/>
      <c r="D61" s="126">
        <f>C61*22</f>
        <v>0</v>
      </c>
    </row>
    <row r="62" spans="1:4" ht="12.75">
      <c r="A62" s="10" t="s">
        <v>119</v>
      </c>
      <c r="B62" s="85" t="s">
        <v>179</v>
      </c>
      <c r="C62" s="237"/>
      <c r="D62" s="238"/>
    </row>
    <row r="63" spans="1:4" ht="12.75">
      <c r="A63" s="10" t="s">
        <v>121</v>
      </c>
      <c r="B63" s="58" t="s">
        <v>180</v>
      </c>
      <c r="C63" s="218"/>
      <c r="D63" s="219"/>
    </row>
    <row r="64" spans="1:4" ht="12.75">
      <c r="A64" s="10" t="s">
        <v>123</v>
      </c>
      <c r="B64" s="58" t="s">
        <v>181</v>
      </c>
      <c r="C64" s="218"/>
      <c r="D64" s="219"/>
    </row>
    <row r="65" spans="1:4" ht="12.75">
      <c r="A65" s="10" t="s">
        <v>162</v>
      </c>
      <c r="B65" s="58" t="s">
        <v>182</v>
      </c>
      <c r="C65" s="227"/>
      <c r="D65" s="228"/>
    </row>
    <row r="66" spans="1:4" ht="12.75">
      <c r="A66" s="2"/>
      <c r="B66" s="86" t="s">
        <v>183</v>
      </c>
      <c r="C66" s="220">
        <f>D60+D61+C62+C63+C64+C65</f>
        <v>0</v>
      </c>
      <c r="D66" s="221"/>
    </row>
    <row r="67" spans="1:4" ht="27" customHeight="1">
      <c r="A67" s="196" t="s">
        <v>184</v>
      </c>
      <c r="B67" s="197"/>
      <c r="C67" s="197"/>
      <c r="D67" s="197"/>
    </row>
    <row r="68" spans="1:4">
      <c r="A68" s="207"/>
      <c r="B68" s="208"/>
      <c r="C68" s="208"/>
      <c r="D68" s="208"/>
    </row>
    <row r="69" spans="1:4" ht="29.25" customHeight="1">
      <c r="A69" s="202" t="s">
        <v>185</v>
      </c>
      <c r="B69" s="203"/>
      <c r="C69" s="203"/>
      <c r="D69" s="203"/>
    </row>
    <row r="70" spans="1:4" ht="25.5">
      <c r="A70" s="20">
        <v>2</v>
      </c>
      <c r="B70" s="20" t="s">
        <v>186</v>
      </c>
      <c r="C70" s="20" t="s">
        <v>145</v>
      </c>
      <c r="D70" s="20" t="s">
        <v>136</v>
      </c>
    </row>
    <row r="71" spans="1:4" ht="25.5">
      <c r="A71" s="27" t="s">
        <v>143</v>
      </c>
      <c r="B71" s="28" t="s">
        <v>144</v>
      </c>
      <c r="C71" s="33">
        <f>C38</f>
        <v>0.1486518</v>
      </c>
      <c r="D71" s="29">
        <f>D38</f>
        <v>0</v>
      </c>
    </row>
    <row r="72" spans="1:4" ht="12.75">
      <c r="A72" s="27" t="s">
        <v>155</v>
      </c>
      <c r="B72" s="28" t="s">
        <v>156</v>
      </c>
      <c r="C72" s="33">
        <f>C53</f>
        <v>0.33800000000000002</v>
      </c>
      <c r="D72" s="29">
        <f>D53</f>
        <v>0</v>
      </c>
    </row>
    <row r="73" spans="1:4" ht="12.75">
      <c r="A73" s="27" t="s">
        <v>173</v>
      </c>
      <c r="B73" s="28" t="s">
        <v>174</v>
      </c>
      <c r="C73" s="33" t="s">
        <v>187</v>
      </c>
      <c r="D73" s="29">
        <f>C66</f>
        <v>0</v>
      </c>
    </row>
    <row r="74" spans="1:4" ht="12.75">
      <c r="A74" s="200" t="s">
        <v>188</v>
      </c>
      <c r="B74" s="200"/>
      <c r="C74" s="34" t="s">
        <v>187</v>
      </c>
      <c r="D74" s="11">
        <f>SUM(D71:D73)</f>
        <v>0</v>
      </c>
    </row>
    <row r="75" spans="1:4">
      <c r="A75" s="41"/>
      <c r="B75" s="42"/>
      <c r="C75" s="42"/>
      <c r="D75" s="42"/>
    </row>
    <row r="76" spans="1:4">
      <c r="A76" s="41"/>
      <c r="B76" s="42"/>
      <c r="C76" s="42"/>
      <c r="D76" s="42"/>
    </row>
    <row r="77" spans="1:4" ht="27" customHeight="1">
      <c r="A77" s="202" t="s">
        <v>189</v>
      </c>
      <c r="B77" s="203"/>
      <c r="C77" s="203"/>
      <c r="D77" s="203"/>
    </row>
    <row r="78" spans="1:4" ht="18.75" customHeight="1">
      <c r="A78" s="20">
        <v>3</v>
      </c>
      <c r="B78" s="20" t="s">
        <v>190</v>
      </c>
      <c r="C78" s="20" t="s">
        <v>145</v>
      </c>
      <c r="D78" s="20" t="s">
        <v>136</v>
      </c>
    </row>
    <row r="79" spans="1:4" ht="12.75">
      <c r="A79" s="27" t="s">
        <v>114</v>
      </c>
      <c r="B79" s="58" t="s">
        <v>191</v>
      </c>
      <c r="C79" s="128">
        <v>0</v>
      </c>
      <c r="D79" s="29">
        <f t="shared" ref="D79:D84" si="0">D$28*C79</f>
        <v>0</v>
      </c>
    </row>
    <row r="80" spans="1:4" ht="62.25">
      <c r="A80" s="27" t="s">
        <v>116</v>
      </c>
      <c r="B80" s="58" t="s">
        <v>192</v>
      </c>
      <c r="C80" s="128">
        <f>C79*C52</f>
        <v>0</v>
      </c>
      <c r="D80" s="29">
        <f t="shared" si="0"/>
        <v>0</v>
      </c>
    </row>
    <row r="81" spans="1:4" ht="62.25">
      <c r="A81" s="27" t="s">
        <v>119</v>
      </c>
      <c r="B81" s="58" t="s">
        <v>193</v>
      </c>
      <c r="C81" s="128">
        <f>40%*C53*C79</f>
        <v>0</v>
      </c>
      <c r="D81" s="29">
        <f t="shared" si="0"/>
        <v>0</v>
      </c>
    </row>
    <row r="82" spans="1:4" ht="12.75">
      <c r="A82" s="27" t="s">
        <v>121</v>
      </c>
      <c r="B82" s="58" t="s">
        <v>194</v>
      </c>
      <c r="C82" s="64">
        <v>1.9400000000000001E-2</v>
      </c>
      <c r="D82" s="29">
        <f t="shared" si="0"/>
        <v>0</v>
      </c>
    </row>
    <row r="83" spans="1:4" ht="62.25">
      <c r="A83" s="27" t="s">
        <v>123</v>
      </c>
      <c r="B83" s="58" t="s">
        <v>195</v>
      </c>
      <c r="C83" s="128">
        <f>C53*C82</f>
        <v>6.5572000000000009E-3</v>
      </c>
      <c r="D83" s="29">
        <f t="shared" si="0"/>
        <v>0</v>
      </c>
    </row>
    <row r="84" spans="1:4" ht="62.25">
      <c r="A84" s="27" t="s">
        <v>162</v>
      </c>
      <c r="B84" s="58" t="s">
        <v>196</v>
      </c>
      <c r="C84" s="128">
        <f>40%*C53*C82</f>
        <v>2.6228800000000002E-3</v>
      </c>
      <c r="D84" s="29">
        <f t="shared" si="0"/>
        <v>0</v>
      </c>
    </row>
    <row r="85" spans="1:4" ht="12.75">
      <c r="A85" s="200" t="s">
        <v>197</v>
      </c>
      <c r="B85" s="200"/>
      <c r="C85" s="30">
        <f>SUM(C79:C84)</f>
        <v>2.8580080000000001E-2</v>
      </c>
      <c r="D85" s="11">
        <f>SUM(D79:D84)</f>
        <v>0</v>
      </c>
    </row>
    <row r="86" spans="1:4" ht="66" customHeight="1">
      <c r="A86" s="209" t="s">
        <v>198</v>
      </c>
      <c r="B86" s="210"/>
      <c r="C86" s="210"/>
      <c r="D86" s="210"/>
    </row>
    <row r="87" spans="1:4" ht="12.75">
      <c r="A87" s="39"/>
      <c r="B87" s="40"/>
      <c r="C87" s="40"/>
      <c r="D87" s="40"/>
    </row>
    <row r="88" spans="1:4" ht="12.75">
      <c r="A88" s="202" t="s">
        <v>199</v>
      </c>
      <c r="B88" s="203"/>
      <c r="C88" s="203"/>
      <c r="D88" s="203"/>
    </row>
    <row r="89" spans="1:4"/>
    <row r="90" spans="1:4" ht="51" customHeight="1">
      <c r="A90" s="212" t="s">
        <v>200</v>
      </c>
      <c r="B90" s="213"/>
      <c r="C90" s="213"/>
      <c r="D90" s="214"/>
    </row>
    <row r="91" spans="1:4" ht="12.75">
      <c r="A91" s="44"/>
      <c r="B91" s="45"/>
      <c r="C91" s="45"/>
      <c r="D91" s="45"/>
    </row>
    <row r="92" spans="1:4" ht="24.75" customHeight="1">
      <c r="A92" s="202" t="s">
        <v>20</v>
      </c>
      <c r="B92" s="203"/>
      <c r="C92" s="203"/>
      <c r="D92" s="203"/>
    </row>
    <row r="93" spans="1:4" ht="19.5" customHeight="1">
      <c r="A93" s="20" t="s">
        <v>201</v>
      </c>
      <c r="B93" s="20" t="s">
        <v>202</v>
      </c>
      <c r="C93" s="20" t="s">
        <v>145</v>
      </c>
      <c r="D93" s="20" t="s">
        <v>136</v>
      </c>
    </row>
    <row r="94" spans="1:4" ht="38.25">
      <c r="A94" s="27" t="s">
        <v>114</v>
      </c>
      <c r="B94" s="28" t="s">
        <v>203</v>
      </c>
      <c r="C94" s="65">
        <v>9.9400000000000002E-2</v>
      </c>
      <c r="D94" s="29">
        <f t="shared" ref="D94:D99" si="1">D$28*C94</f>
        <v>0</v>
      </c>
    </row>
    <row r="95" spans="1:4" ht="12.75">
      <c r="A95" s="27" t="s">
        <v>116</v>
      </c>
      <c r="B95" s="28" t="s">
        <v>29</v>
      </c>
      <c r="C95" s="127">
        <v>0</v>
      </c>
      <c r="D95" s="29">
        <f t="shared" si="1"/>
        <v>0</v>
      </c>
    </row>
    <row r="96" spans="1:4" ht="25.5">
      <c r="A96" s="27" t="s">
        <v>119</v>
      </c>
      <c r="B96" s="28" t="s">
        <v>30</v>
      </c>
      <c r="C96" s="127">
        <v>0</v>
      </c>
      <c r="D96" s="29">
        <f t="shared" si="1"/>
        <v>0</v>
      </c>
    </row>
    <row r="97" spans="1:4" ht="25.5">
      <c r="A97" s="27" t="s">
        <v>121</v>
      </c>
      <c r="B97" s="28" t="s">
        <v>31</v>
      </c>
      <c r="C97" s="127">
        <v>0</v>
      </c>
      <c r="D97" s="29">
        <f t="shared" si="1"/>
        <v>0</v>
      </c>
    </row>
    <row r="98" spans="1:4" ht="25.5">
      <c r="A98" s="27" t="s">
        <v>123</v>
      </c>
      <c r="B98" s="28" t="s">
        <v>32</v>
      </c>
      <c r="C98" s="127">
        <f>PARÂMETROS!L41</f>
        <v>0</v>
      </c>
      <c r="D98" s="29">
        <f t="shared" si="1"/>
        <v>0</v>
      </c>
    </row>
    <row r="99" spans="1:4" ht="12.75">
      <c r="A99" s="27" t="s">
        <v>162</v>
      </c>
      <c r="B99" s="28" t="s">
        <v>33</v>
      </c>
      <c r="C99" s="127">
        <f>PARÂMETROS!L42</f>
        <v>0</v>
      </c>
      <c r="D99" s="29">
        <f t="shared" si="1"/>
        <v>0</v>
      </c>
    </row>
    <row r="100" spans="1:4" ht="12.75">
      <c r="A100" s="200" t="s">
        <v>204</v>
      </c>
      <c r="B100" s="200"/>
      <c r="C100" s="31">
        <f>SUM(C94:C99)</f>
        <v>9.9400000000000002E-2</v>
      </c>
      <c r="D100" s="11">
        <f>SUM(D94:D99)</f>
        <v>0</v>
      </c>
    </row>
    <row r="101" spans="1:4" ht="25.5">
      <c r="A101" s="56" t="s">
        <v>164</v>
      </c>
      <c r="B101" s="22" t="s">
        <v>205</v>
      </c>
      <c r="C101" s="57">
        <f>C53*C100</f>
        <v>3.3597200000000001E-2</v>
      </c>
      <c r="D101" s="5">
        <f>C101*D28</f>
        <v>0</v>
      </c>
    </row>
    <row r="102" spans="1:4" ht="12.75">
      <c r="A102" s="200" t="s">
        <v>206</v>
      </c>
      <c r="B102" s="200"/>
      <c r="C102" s="31">
        <f>C100+C101</f>
        <v>0.13299720000000001</v>
      </c>
      <c r="D102" s="11">
        <f>D100+D101</f>
        <v>0</v>
      </c>
    </row>
    <row r="103" spans="1:4" ht="12.75">
      <c r="A103" s="39"/>
      <c r="B103" s="40"/>
      <c r="C103" s="40"/>
      <c r="D103" s="40"/>
    </row>
    <row r="104" spans="1:4" ht="26.25" customHeight="1">
      <c r="A104" s="202" t="s">
        <v>207</v>
      </c>
      <c r="B104" s="203"/>
      <c r="C104" s="203"/>
      <c r="D104" s="203"/>
    </row>
    <row r="105" spans="1:4" ht="25.5">
      <c r="A105" s="20">
        <v>4</v>
      </c>
      <c r="B105" s="20" t="s">
        <v>208</v>
      </c>
      <c r="C105" s="20" t="s">
        <v>145</v>
      </c>
      <c r="D105" s="20" t="s">
        <v>136</v>
      </c>
    </row>
    <row r="106" spans="1:4" ht="12.75">
      <c r="A106" s="27" t="s">
        <v>201</v>
      </c>
      <c r="B106" s="28" t="s">
        <v>209</v>
      </c>
      <c r="C106" s="33">
        <f>C102</f>
        <v>0.13299720000000001</v>
      </c>
      <c r="D106" s="29">
        <f>D102</f>
        <v>0</v>
      </c>
    </row>
    <row r="107" spans="1:4" ht="12.75">
      <c r="A107" s="200" t="s">
        <v>210</v>
      </c>
      <c r="B107" s="200"/>
      <c r="C107" s="34" t="s">
        <v>187</v>
      </c>
      <c r="D107" s="11">
        <f>SUM(D106:D106)</f>
        <v>0</v>
      </c>
    </row>
    <row r="108" spans="1:4" ht="12.75">
      <c r="A108" s="39"/>
      <c r="B108" s="40"/>
      <c r="C108" s="40"/>
      <c r="D108" s="40"/>
    </row>
    <row r="109" spans="1:4" ht="12.75">
      <c r="A109" s="202" t="s">
        <v>211</v>
      </c>
      <c r="B109" s="203"/>
      <c r="C109" s="203"/>
      <c r="D109" s="203"/>
    </row>
    <row r="110" spans="1:4" ht="12.75">
      <c r="A110" s="9">
        <v>5</v>
      </c>
      <c r="B110" s="211" t="s">
        <v>212</v>
      </c>
      <c r="C110" s="211"/>
      <c r="D110" s="9" t="s">
        <v>136</v>
      </c>
    </row>
    <row r="111" spans="1:4" ht="12.75">
      <c r="A111" s="27" t="s">
        <v>114</v>
      </c>
      <c r="B111" s="206" t="s">
        <v>213</v>
      </c>
      <c r="C111" s="206"/>
      <c r="D111" s="129">
        <v>0</v>
      </c>
    </row>
    <row r="112" spans="1:4" ht="12.75">
      <c r="A112" s="27" t="s">
        <v>116</v>
      </c>
      <c r="B112" s="206" t="s">
        <v>214</v>
      </c>
      <c r="C112" s="206"/>
      <c r="D112" s="129">
        <f>'INSUMOS - MATERIAIS'!E42</f>
        <v>0</v>
      </c>
    </row>
    <row r="113" spans="1:4" ht="12.75">
      <c r="A113" s="27" t="s">
        <v>119</v>
      </c>
      <c r="B113" s="206" t="s">
        <v>215</v>
      </c>
      <c r="C113" s="206"/>
      <c r="D113" s="129">
        <f>'INSUMOS - EQUIPAMENTOS'!I48</f>
        <v>0</v>
      </c>
    </row>
    <row r="114" spans="1:4" ht="12.75">
      <c r="A114" s="27" t="s">
        <v>121</v>
      </c>
      <c r="B114" s="206" t="s">
        <v>138</v>
      </c>
      <c r="C114" s="206"/>
      <c r="D114" s="129"/>
    </row>
    <row r="115" spans="1:4" ht="12.75">
      <c r="A115" s="2"/>
      <c r="B115" s="200" t="s">
        <v>216</v>
      </c>
      <c r="C115" s="200"/>
      <c r="D115" s="11">
        <f>SUM(D111:D114)</f>
        <v>0</v>
      </c>
    </row>
    <row r="116" spans="1:4">
      <c r="A116" s="198" t="s">
        <v>217</v>
      </c>
      <c r="B116" s="199"/>
      <c r="C116" s="199"/>
      <c r="D116" s="199"/>
    </row>
    <row r="117" spans="1:4" ht="12.75">
      <c r="A117" s="204"/>
      <c r="B117" s="205"/>
      <c r="C117" s="205"/>
      <c r="D117" s="205"/>
    </row>
    <row r="118" spans="1:4" ht="12.75">
      <c r="A118" s="195" t="s">
        <v>218</v>
      </c>
      <c r="B118" s="195"/>
      <c r="C118" s="195"/>
      <c r="D118" s="195"/>
    </row>
    <row r="119" spans="1:4" ht="12.75">
      <c r="A119" s="20">
        <v>6</v>
      </c>
      <c r="B119" s="20" t="s">
        <v>219</v>
      </c>
      <c r="C119" s="20" t="s">
        <v>145</v>
      </c>
      <c r="D119" s="20" t="s">
        <v>136</v>
      </c>
    </row>
    <row r="120" spans="1:4" ht="12.75">
      <c r="A120" s="10" t="s">
        <v>114</v>
      </c>
      <c r="B120" s="35" t="s">
        <v>73</v>
      </c>
      <c r="C120" s="127">
        <v>0</v>
      </c>
      <c r="D120" s="6">
        <f>(D28+D74+D85+D107+D115)*C120</f>
        <v>0</v>
      </c>
    </row>
    <row r="121" spans="1:4" ht="12.75">
      <c r="A121" s="10" t="s">
        <v>116</v>
      </c>
      <c r="B121" s="35" t="s">
        <v>74</v>
      </c>
      <c r="C121" s="127">
        <v>0</v>
      </c>
      <c r="D121" s="6">
        <f>(D28+D74+D85+D107+D115+D120)*C121</f>
        <v>0</v>
      </c>
    </row>
    <row r="122" spans="1:4" ht="12.75">
      <c r="A122" s="10" t="s">
        <v>119</v>
      </c>
      <c r="B122" s="35" t="s">
        <v>220</v>
      </c>
      <c r="C122" s="46">
        <f>SUM(C123:C125)</f>
        <v>0</v>
      </c>
      <c r="D122" s="36">
        <f>((D137+D120+D121)/(1-C122))*C122</f>
        <v>0</v>
      </c>
    </row>
    <row r="123" spans="1:4" ht="12.75">
      <c r="A123" s="12"/>
      <c r="B123" s="35" t="s">
        <v>221</v>
      </c>
      <c r="C123" s="127">
        <v>0</v>
      </c>
      <c r="D123" s="6">
        <f>((D137+D120+D121)/(1-C122))*C123</f>
        <v>0</v>
      </c>
    </row>
    <row r="124" spans="1:4" ht="12.75">
      <c r="A124" s="12"/>
      <c r="B124" s="35" t="s">
        <v>222</v>
      </c>
      <c r="C124" s="130">
        <v>0</v>
      </c>
      <c r="D124" s="6">
        <f>((D137+D120+D121)/(1-C122))*C124</f>
        <v>0</v>
      </c>
    </row>
    <row r="125" spans="1:4" ht="12.75">
      <c r="A125" s="12"/>
      <c r="B125" s="35" t="s">
        <v>223</v>
      </c>
      <c r="C125" s="127">
        <v>0</v>
      </c>
      <c r="D125" s="6">
        <f>((D137+D120+D121)/(1-C122))*C125</f>
        <v>0</v>
      </c>
    </row>
    <row r="126" spans="1:4" ht="12.75">
      <c r="A126" s="2"/>
      <c r="B126" s="3" t="s">
        <v>224</v>
      </c>
      <c r="C126" s="31"/>
      <c r="D126" s="11">
        <f>D120+D121+D122</f>
        <v>0</v>
      </c>
    </row>
    <row r="127" spans="1:4" ht="12.75">
      <c r="A127" s="117" t="s">
        <v>225</v>
      </c>
      <c r="B127" s="43"/>
      <c r="C127" s="43"/>
    </row>
    <row r="128" spans="1:4" ht="12.75">
      <c r="A128" s="117" t="s">
        <v>226</v>
      </c>
    </row>
    <row r="129" spans="1:4"/>
    <row r="130" spans="1:4" ht="12.75">
      <c r="A130" s="195" t="s">
        <v>227</v>
      </c>
      <c r="B130" s="195"/>
      <c r="C130" s="195"/>
      <c r="D130" s="195"/>
    </row>
    <row r="131" spans="1:4" ht="24" customHeight="1">
      <c r="A131" s="2"/>
      <c r="B131" s="246" t="s">
        <v>228</v>
      </c>
      <c r="C131" s="246"/>
      <c r="D131" s="20" t="s">
        <v>229</v>
      </c>
    </row>
    <row r="132" spans="1:4" ht="12.75">
      <c r="A132" s="32" t="s">
        <v>114</v>
      </c>
      <c r="B132" s="215" t="s">
        <v>230</v>
      </c>
      <c r="C132" s="215"/>
      <c r="D132" s="29">
        <f>D28</f>
        <v>0</v>
      </c>
    </row>
    <row r="133" spans="1:4" ht="12.75">
      <c r="A133" s="32" t="s">
        <v>116</v>
      </c>
      <c r="B133" s="215" t="s">
        <v>231</v>
      </c>
      <c r="C133" s="215"/>
      <c r="D133" s="29">
        <f>D74</f>
        <v>0</v>
      </c>
    </row>
    <row r="134" spans="1:4" ht="12.75">
      <c r="A134" s="32" t="s">
        <v>119</v>
      </c>
      <c r="B134" s="215" t="s">
        <v>232</v>
      </c>
      <c r="C134" s="215"/>
      <c r="D134" s="29">
        <f>D85</f>
        <v>0</v>
      </c>
    </row>
    <row r="135" spans="1:4" ht="24" customHeight="1">
      <c r="A135" s="32" t="s">
        <v>121</v>
      </c>
      <c r="B135" s="215" t="s">
        <v>233</v>
      </c>
      <c r="C135" s="215"/>
      <c r="D135" s="5">
        <f>D107</f>
        <v>0</v>
      </c>
    </row>
    <row r="136" spans="1:4" ht="12.75">
      <c r="A136" s="32" t="s">
        <v>123</v>
      </c>
      <c r="B136" s="215" t="s">
        <v>234</v>
      </c>
      <c r="C136" s="215"/>
      <c r="D136" s="29">
        <f>D115</f>
        <v>0</v>
      </c>
    </row>
    <row r="137" spans="1:4" ht="16.5" customHeight="1">
      <c r="A137" s="200" t="s">
        <v>235</v>
      </c>
      <c r="B137" s="200"/>
      <c r="C137" s="200"/>
      <c r="D137" s="11">
        <f>SUM(D132:D136)</f>
        <v>0</v>
      </c>
    </row>
    <row r="138" spans="1:4" ht="12.75">
      <c r="A138" s="32" t="s">
        <v>162</v>
      </c>
      <c r="B138" s="201" t="s">
        <v>236</v>
      </c>
      <c r="C138" s="201"/>
      <c r="D138" s="29">
        <f>D126</f>
        <v>0</v>
      </c>
    </row>
    <row r="139" spans="1:4" ht="16.5" customHeight="1">
      <c r="A139" s="200" t="s">
        <v>237</v>
      </c>
      <c r="B139" s="200"/>
      <c r="C139" s="200"/>
      <c r="D139" s="11">
        <f>TRUNC((D137+D138),2)</f>
        <v>0</v>
      </c>
    </row>
    <row r="140" spans="1:4" ht="12.75" hidden="1" customHeight="1">
      <c r="A140" s="181" t="s">
        <v>99</v>
      </c>
      <c r="B140" s="181"/>
      <c r="C140" s="181"/>
      <c r="D140" s="181"/>
    </row>
    <row r="144" spans="1:4" hidden="1">
      <c r="C144" s="37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" right="0" top="0" bottom="0" header="0" footer="0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6">
    <mergeCell ref="A140:D140"/>
    <mergeCell ref="A39:D39"/>
    <mergeCell ref="A40:D40"/>
    <mergeCell ref="A41:D41"/>
    <mergeCell ref="A54:D54"/>
    <mergeCell ref="A43:D43"/>
    <mergeCell ref="A53:B53"/>
    <mergeCell ref="A130:D130"/>
    <mergeCell ref="B114:C114"/>
    <mergeCell ref="C63:D63"/>
    <mergeCell ref="A56:D56"/>
    <mergeCell ref="B112:C112"/>
    <mergeCell ref="B113:C113"/>
    <mergeCell ref="A139:C139"/>
    <mergeCell ref="B131:C131"/>
    <mergeCell ref="B132:C132"/>
    <mergeCell ref="B10:C10"/>
    <mergeCell ref="A88:D88"/>
    <mergeCell ref="A55:D55"/>
    <mergeCell ref="B19:C19"/>
    <mergeCell ref="A31:D31"/>
    <mergeCell ref="B20:C20"/>
    <mergeCell ref="B25:C25"/>
    <mergeCell ref="B26:C26"/>
    <mergeCell ref="C62:D62"/>
    <mergeCell ref="A69:D69"/>
    <mergeCell ref="A30:D30"/>
    <mergeCell ref="A32:D32"/>
    <mergeCell ref="B27:C27"/>
    <mergeCell ref="B11:C11"/>
    <mergeCell ref="B13:C13"/>
    <mergeCell ref="A15:D15"/>
    <mergeCell ref="B9:C9"/>
    <mergeCell ref="C5:D5"/>
    <mergeCell ref="C6:D6"/>
    <mergeCell ref="A5:B5"/>
    <mergeCell ref="A6:B6"/>
    <mergeCell ref="B12:C12"/>
    <mergeCell ref="C64:D64"/>
    <mergeCell ref="C66:D66"/>
    <mergeCell ref="A36:B36"/>
    <mergeCell ref="A58:D58"/>
    <mergeCell ref="A16:D16"/>
    <mergeCell ref="A28:C28"/>
    <mergeCell ref="B18:C18"/>
    <mergeCell ref="B17:C17"/>
    <mergeCell ref="C65:D65"/>
    <mergeCell ref="A29:D29"/>
    <mergeCell ref="B21:C21"/>
    <mergeCell ref="A24:D24"/>
    <mergeCell ref="B133:C133"/>
    <mergeCell ref="B135:C135"/>
    <mergeCell ref="B136:C136"/>
    <mergeCell ref="A137:C137"/>
    <mergeCell ref="B134:C134"/>
    <mergeCell ref="B138:C138"/>
    <mergeCell ref="A38:B38"/>
    <mergeCell ref="B115:C115"/>
    <mergeCell ref="A109:D109"/>
    <mergeCell ref="A92:D92"/>
    <mergeCell ref="A117:D117"/>
    <mergeCell ref="B111:C111"/>
    <mergeCell ref="A68:D68"/>
    <mergeCell ref="A74:B74"/>
    <mergeCell ref="A102:B102"/>
    <mergeCell ref="A86:D86"/>
    <mergeCell ref="A104:D104"/>
    <mergeCell ref="B110:C110"/>
    <mergeCell ref="A107:B107"/>
    <mergeCell ref="A90:D90"/>
    <mergeCell ref="A77:D77"/>
    <mergeCell ref="A118:D118"/>
    <mergeCell ref="A67:D67"/>
    <mergeCell ref="A116:D116"/>
    <mergeCell ref="A100:B100"/>
    <mergeCell ref="A85:B85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2"/>
  <rowBreaks count="2" manualBreakCount="2">
    <brk id="41" max="3" man="1"/>
    <brk id="87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ED844-7A07-4B74-90C7-E5BC6D5F9006}">
  <dimension ref="A1:E144"/>
  <sheetViews>
    <sheetView showGridLines="0" view="pageBreakPreview" topLeftCell="A28" zoomScale="96" zoomScaleNormal="100" zoomScaleSheetLayoutView="96" workbookViewId="0">
      <selection activeCell="C125" sqref="C123:C125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 ht="12.75">
      <c r="A1" s="66" t="s">
        <v>0</v>
      </c>
      <c r="B1" s="47"/>
      <c r="C1" s="47"/>
      <c r="D1" s="48"/>
    </row>
    <row r="2" spans="1:4" ht="12.75">
      <c r="A2" s="66" t="s">
        <v>1</v>
      </c>
      <c r="B2" s="7"/>
      <c r="C2" s="7"/>
      <c r="D2" s="49"/>
    </row>
    <row r="3" spans="1:4" ht="12.75">
      <c r="A3" s="66" t="s">
        <v>2</v>
      </c>
      <c r="B3" s="7"/>
      <c r="C3" s="7"/>
      <c r="D3" s="49"/>
    </row>
    <row r="4" spans="1:4">
      <c r="A4" s="7"/>
      <c r="B4" s="7"/>
      <c r="C4" s="7"/>
      <c r="D4" s="7"/>
    </row>
    <row r="5" spans="1:4" ht="12.75">
      <c r="A5" s="132" t="s">
        <v>75</v>
      </c>
      <c r="B5" s="132"/>
      <c r="C5" s="131" t="s">
        <v>317</v>
      </c>
      <c r="D5" s="131"/>
    </row>
    <row r="6" spans="1:4" ht="12.75">
      <c r="A6" s="132" t="s">
        <v>3</v>
      </c>
      <c r="B6" s="132"/>
      <c r="C6" s="138" t="s">
        <v>318</v>
      </c>
      <c r="D6" s="138"/>
    </row>
    <row r="7" spans="1:4"/>
    <row r="8" spans="1:4" ht="12.75">
      <c r="A8" s="8"/>
      <c r="B8" s="8"/>
      <c r="C8" s="8"/>
      <c r="D8" s="8"/>
    </row>
    <row r="9" spans="1:4" ht="12.75">
      <c r="A9" s="56" t="s">
        <v>114</v>
      </c>
      <c r="B9" s="226" t="s">
        <v>115</v>
      </c>
      <c r="C9" s="226"/>
      <c r="D9" s="123"/>
    </row>
    <row r="10" spans="1:4" ht="12.75">
      <c r="A10" s="56" t="s">
        <v>116</v>
      </c>
      <c r="B10" s="226" t="s">
        <v>117</v>
      </c>
      <c r="C10" s="226"/>
      <c r="D10" s="76" t="s">
        <v>118</v>
      </c>
    </row>
    <row r="11" spans="1:4" ht="12.75">
      <c r="A11" s="56" t="s">
        <v>119</v>
      </c>
      <c r="B11" s="226" t="s">
        <v>120</v>
      </c>
      <c r="C11" s="226"/>
      <c r="D11" s="124"/>
    </row>
    <row r="12" spans="1:4" ht="12.75">
      <c r="A12" s="56" t="s">
        <v>121</v>
      </c>
      <c r="B12" s="216" t="s">
        <v>122</v>
      </c>
      <c r="C12" s="217"/>
      <c r="D12" s="124"/>
    </row>
    <row r="13" spans="1:4" ht="12.75">
      <c r="A13" s="56" t="s">
        <v>123</v>
      </c>
      <c r="B13" s="226" t="s">
        <v>124</v>
      </c>
      <c r="C13" s="226"/>
      <c r="D13" s="56">
        <v>12</v>
      </c>
    </row>
    <row r="14" spans="1:4">
      <c r="A14" s="77"/>
      <c r="B14" s="77"/>
      <c r="C14" s="78"/>
      <c r="D14" s="77"/>
    </row>
    <row r="15" spans="1:4" ht="12.75">
      <c r="A15" s="231" t="s">
        <v>125</v>
      </c>
      <c r="B15" s="231"/>
      <c r="C15" s="231"/>
      <c r="D15" s="231"/>
    </row>
    <row r="16" spans="1:4" ht="30" customHeight="1">
      <c r="A16" s="222" t="s">
        <v>126</v>
      </c>
      <c r="B16" s="222"/>
      <c r="C16" s="222"/>
      <c r="D16" s="222"/>
    </row>
    <row r="17" spans="1:4" ht="12.75">
      <c r="A17" s="56">
        <v>1</v>
      </c>
      <c r="B17" s="226" t="s">
        <v>127</v>
      </c>
      <c r="C17" s="226"/>
      <c r="D17" s="56" t="s">
        <v>128</v>
      </c>
    </row>
    <row r="18" spans="1:4" ht="12.75">
      <c r="A18" s="56">
        <v>2</v>
      </c>
      <c r="B18" s="226" t="s">
        <v>129</v>
      </c>
      <c r="C18" s="226"/>
      <c r="D18" s="87" t="s">
        <v>238</v>
      </c>
    </row>
    <row r="19" spans="1:4" ht="12.75">
      <c r="A19" s="56">
        <v>3</v>
      </c>
      <c r="B19" s="226" t="s">
        <v>131</v>
      </c>
      <c r="C19" s="226"/>
      <c r="D19" s="125"/>
    </row>
    <row r="20" spans="1:4" ht="26.25" customHeight="1">
      <c r="A20" s="56">
        <v>4</v>
      </c>
      <c r="B20" s="226" t="s">
        <v>132</v>
      </c>
      <c r="C20" s="226"/>
      <c r="D20" s="56" t="s">
        <v>239</v>
      </c>
    </row>
    <row r="21" spans="1:4" ht="12.75">
      <c r="A21" s="56">
        <v>5</v>
      </c>
      <c r="B21" s="226" t="s">
        <v>133</v>
      </c>
      <c r="C21" s="226"/>
      <c r="D21" s="123"/>
    </row>
    <row r="22" spans="1:4" ht="12.75">
      <c r="A22" s="79"/>
      <c r="B22" s="79"/>
      <c r="C22" s="79"/>
      <c r="D22" s="80"/>
    </row>
    <row r="23" spans="1:4" ht="12.75">
      <c r="A23" s="79"/>
      <c r="B23" s="79"/>
      <c r="C23" s="79"/>
      <c r="D23" s="80"/>
    </row>
    <row r="24" spans="1:4" ht="12.75">
      <c r="A24" s="231" t="s">
        <v>134</v>
      </c>
      <c r="B24" s="231"/>
      <c r="C24" s="231"/>
      <c r="D24" s="231"/>
    </row>
    <row r="25" spans="1:4" ht="12.75">
      <c r="A25" s="81">
        <v>1</v>
      </c>
      <c r="B25" s="222" t="s">
        <v>135</v>
      </c>
      <c r="C25" s="222"/>
      <c r="D25" s="81" t="s">
        <v>136</v>
      </c>
    </row>
    <row r="26" spans="1:4" ht="12.75">
      <c r="A26" s="27" t="s">
        <v>114</v>
      </c>
      <c r="B26" s="226" t="s">
        <v>137</v>
      </c>
      <c r="C26" s="226"/>
      <c r="D26" s="126"/>
    </row>
    <row r="27" spans="1:4" ht="12.75">
      <c r="A27" s="27" t="s">
        <v>116</v>
      </c>
      <c r="B27" s="226" t="s">
        <v>138</v>
      </c>
      <c r="C27" s="226"/>
      <c r="D27" s="126"/>
    </row>
    <row r="28" spans="1:4" ht="15" customHeight="1">
      <c r="A28" s="223" t="s">
        <v>139</v>
      </c>
      <c r="B28" s="224"/>
      <c r="C28" s="225"/>
      <c r="D28" s="82">
        <f>SUM(D26:D27)</f>
        <v>0</v>
      </c>
    </row>
    <row r="29" spans="1:4" ht="24" customHeight="1">
      <c r="A29" s="229" t="s">
        <v>140</v>
      </c>
      <c r="B29" s="230"/>
      <c r="C29" s="230"/>
      <c r="D29" s="230"/>
    </row>
    <row r="30" spans="1:4" ht="12.75">
      <c r="A30" s="235"/>
      <c r="B30" s="236"/>
      <c r="C30" s="236"/>
      <c r="D30" s="236"/>
    </row>
    <row r="31" spans="1:4" ht="15" customHeight="1">
      <c r="A31" s="235" t="s">
        <v>141</v>
      </c>
      <c r="B31" s="236"/>
      <c r="C31" s="236"/>
      <c r="D31" s="236"/>
    </row>
    <row r="32" spans="1:4" ht="15" customHeight="1">
      <c r="A32" s="235" t="s">
        <v>142</v>
      </c>
      <c r="B32" s="236"/>
      <c r="C32" s="236"/>
      <c r="D32" s="236"/>
    </row>
    <row r="33" spans="1:4" ht="25.5" customHeight="1">
      <c r="A33" s="20" t="s">
        <v>143</v>
      </c>
      <c r="B33" s="20" t="s">
        <v>144</v>
      </c>
      <c r="C33" s="20" t="s">
        <v>145</v>
      </c>
      <c r="D33" s="20" t="s">
        <v>136</v>
      </c>
    </row>
    <row r="34" spans="1:4" ht="12.75">
      <c r="A34" s="21" t="s">
        <v>114</v>
      </c>
      <c r="B34" s="22" t="s">
        <v>146</v>
      </c>
      <c r="C34" s="23">
        <v>8.3299999999999999E-2</v>
      </c>
      <c r="D34" s="24">
        <f>C34*D28</f>
        <v>0</v>
      </c>
    </row>
    <row r="35" spans="1:4" ht="25.5">
      <c r="A35" s="21" t="s">
        <v>116</v>
      </c>
      <c r="B35" s="22" t="s">
        <v>147</v>
      </c>
      <c r="C35" s="23">
        <v>2.7799999999999998E-2</v>
      </c>
      <c r="D35" s="24">
        <f>D28*C35</f>
        <v>0</v>
      </c>
    </row>
    <row r="36" spans="1:4" ht="12.75">
      <c r="A36" s="200" t="s">
        <v>148</v>
      </c>
      <c r="B36" s="200"/>
      <c r="C36" s="25">
        <f>SUM(C34:C35)</f>
        <v>0.1111</v>
      </c>
      <c r="D36" s="26">
        <f>SUM(D34:D35)</f>
        <v>0</v>
      </c>
    </row>
    <row r="37" spans="1:4" ht="25.5">
      <c r="A37" s="21" t="s">
        <v>119</v>
      </c>
      <c r="B37" s="22" t="s">
        <v>149</v>
      </c>
      <c r="C37" s="23">
        <f>C36*C53</f>
        <v>3.7551800000000003E-2</v>
      </c>
      <c r="D37" s="24">
        <f>D28*C37</f>
        <v>0</v>
      </c>
    </row>
    <row r="38" spans="1:4" ht="12.75">
      <c r="A38" s="200" t="s">
        <v>150</v>
      </c>
      <c r="B38" s="200"/>
      <c r="C38" s="25">
        <f>SUM(C36:C37)</f>
        <v>0.1486518</v>
      </c>
      <c r="D38" s="26">
        <f>SUM(D36:D37)</f>
        <v>0</v>
      </c>
    </row>
    <row r="39" spans="1:4" ht="53.25" customHeight="1">
      <c r="A39" s="239" t="s">
        <v>151</v>
      </c>
      <c r="B39" s="240"/>
      <c r="C39" s="240"/>
      <c r="D39" s="241"/>
    </row>
    <row r="40" spans="1:4" ht="40.5" customHeight="1">
      <c r="A40" s="232" t="s">
        <v>152</v>
      </c>
      <c r="B40" s="233"/>
      <c r="C40" s="233"/>
      <c r="D40" s="234"/>
    </row>
    <row r="41" spans="1:4" ht="51.75" customHeight="1">
      <c r="A41" s="242" t="s">
        <v>153</v>
      </c>
      <c r="B41" s="243"/>
      <c r="C41" s="243"/>
      <c r="D41" s="244"/>
    </row>
    <row r="42" spans="1:4" ht="15" customHeight="1">
      <c r="A42" s="39"/>
      <c r="B42" s="40"/>
      <c r="C42" s="40"/>
      <c r="D42" s="40"/>
    </row>
    <row r="43" spans="1:4" ht="25.5" customHeight="1">
      <c r="A43" s="202" t="s">
        <v>154</v>
      </c>
      <c r="B43" s="203"/>
      <c r="C43" s="203"/>
      <c r="D43" s="203"/>
    </row>
    <row r="44" spans="1:4" ht="17.25" customHeight="1">
      <c r="A44" s="13" t="s">
        <v>155</v>
      </c>
      <c r="B44" s="13" t="s">
        <v>156</v>
      </c>
      <c r="C44" s="13" t="s">
        <v>145</v>
      </c>
      <c r="D44" s="13" t="s">
        <v>136</v>
      </c>
    </row>
    <row r="45" spans="1:4" ht="12.75">
      <c r="A45" s="14" t="s">
        <v>114</v>
      </c>
      <c r="B45" s="15" t="s">
        <v>157</v>
      </c>
      <c r="C45" s="16">
        <v>0.2</v>
      </c>
      <c r="D45" s="17">
        <f>D28*C45</f>
        <v>0</v>
      </c>
    </row>
    <row r="46" spans="1:4" ht="12.75">
      <c r="A46" s="14" t="s">
        <v>116</v>
      </c>
      <c r="B46" s="15" t="s">
        <v>158</v>
      </c>
      <c r="C46" s="38">
        <v>2.5000000000000001E-2</v>
      </c>
      <c r="D46" s="17">
        <f>D28*C46</f>
        <v>0</v>
      </c>
    </row>
    <row r="47" spans="1:4" ht="12.75">
      <c r="A47" s="14" t="s">
        <v>119</v>
      </c>
      <c r="B47" s="15" t="s">
        <v>159</v>
      </c>
      <c r="C47" s="127"/>
      <c r="D47" s="17">
        <f>D28*C47</f>
        <v>0</v>
      </c>
    </row>
    <row r="48" spans="1:4" ht="12.75">
      <c r="A48" s="14" t="s">
        <v>121</v>
      </c>
      <c r="B48" s="15" t="s">
        <v>160</v>
      </c>
      <c r="C48" s="38">
        <v>1.4999999999999999E-2</v>
      </c>
      <c r="D48" s="17">
        <f>D28*C48</f>
        <v>0</v>
      </c>
    </row>
    <row r="49" spans="1:4" ht="12.75">
      <c r="A49" s="14" t="s">
        <v>123</v>
      </c>
      <c r="B49" s="15" t="s">
        <v>161</v>
      </c>
      <c r="C49" s="38">
        <v>0.01</v>
      </c>
      <c r="D49" s="17">
        <f>D28*C49</f>
        <v>0</v>
      </c>
    </row>
    <row r="50" spans="1:4" ht="12.75">
      <c r="A50" s="14" t="s">
        <v>162</v>
      </c>
      <c r="B50" s="15" t="s">
        <v>163</v>
      </c>
      <c r="C50" s="16">
        <v>6.0000000000000001E-3</v>
      </c>
      <c r="D50" s="17">
        <f>D28*C50</f>
        <v>0</v>
      </c>
    </row>
    <row r="51" spans="1:4" ht="12.75">
      <c r="A51" s="14" t="s">
        <v>164</v>
      </c>
      <c r="B51" s="15" t="s">
        <v>165</v>
      </c>
      <c r="C51" s="16">
        <v>2E-3</v>
      </c>
      <c r="D51" s="17">
        <f>D28*C51</f>
        <v>0</v>
      </c>
    </row>
    <row r="52" spans="1:4" ht="12.75">
      <c r="A52" s="14" t="s">
        <v>166</v>
      </c>
      <c r="B52" s="15" t="s">
        <v>167</v>
      </c>
      <c r="C52" s="38">
        <v>0.08</v>
      </c>
      <c r="D52" s="17">
        <f>D28*C52</f>
        <v>0</v>
      </c>
    </row>
    <row r="53" spans="1:4" ht="12.75">
      <c r="A53" s="245" t="s">
        <v>168</v>
      </c>
      <c r="B53" s="245"/>
      <c r="C53" s="18">
        <f>SUM(C45:C52)</f>
        <v>0.33800000000000002</v>
      </c>
      <c r="D53" s="19">
        <f>SUM(D45:D52)</f>
        <v>0</v>
      </c>
    </row>
    <row r="54" spans="1:4" ht="27" customHeight="1">
      <c r="A54" s="239" t="s">
        <v>169</v>
      </c>
      <c r="B54" s="240"/>
      <c r="C54" s="240"/>
      <c r="D54" s="241"/>
    </row>
    <row r="55" spans="1:4" ht="27" customHeight="1">
      <c r="A55" s="232" t="s">
        <v>170</v>
      </c>
      <c r="B55" s="233"/>
      <c r="C55" s="233"/>
      <c r="D55" s="234"/>
    </row>
    <row r="56" spans="1:4" ht="27" customHeight="1">
      <c r="A56" s="242" t="s">
        <v>171</v>
      </c>
      <c r="B56" s="243"/>
      <c r="C56" s="243"/>
      <c r="D56" s="244"/>
    </row>
    <row r="57" spans="1:4" ht="15" customHeight="1">
      <c r="A57" s="40"/>
      <c r="B57" s="40"/>
      <c r="C57" s="40"/>
      <c r="D57" s="40"/>
    </row>
    <row r="58" spans="1:4" ht="15" customHeight="1">
      <c r="A58" s="202" t="s">
        <v>172</v>
      </c>
      <c r="B58" s="203"/>
      <c r="C58" s="203"/>
      <c r="D58" s="203"/>
    </row>
    <row r="59" spans="1:4" ht="25.5">
      <c r="A59" s="9" t="s">
        <v>173</v>
      </c>
      <c r="B59" s="9" t="s">
        <v>174</v>
      </c>
      <c r="C59" s="9" t="s">
        <v>175</v>
      </c>
      <c r="D59" s="9" t="s">
        <v>176</v>
      </c>
    </row>
    <row r="60" spans="1:4" ht="12.75">
      <c r="A60" s="10" t="s">
        <v>114</v>
      </c>
      <c r="B60" s="83" t="s">
        <v>177</v>
      </c>
      <c r="C60" s="126"/>
      <c r="D60" s="126">
        <f>IF((C60*22*2)-(D26*6%)&gt;0,(C60*22*2)-(D26*6%),0)</f>
        <v>0</v>
      </c>
    </row>
    <row r="61" spans="1:4" ht="12.75">
      <c r="A61" s="10" t="s">
        <v>116</v>
      </c>
      <c r="B61" s="84" t="s">
        <v>178</v>
      </c>
      <c r="C61" s="126"/>
      <c r="D61" s="126">
        <f>C61*22</f>
        <v>0</v>
      </c>
    </row>
    <row r="62" spans="1:4" ht="12.75">
      <c r="A62" s="10" t="s">
        <v>119</v>
      </c>
      <c r="B62" s="85" t="s">
        <v>179</v>
      </c>
      <c r="C62" s="237"/>
      <c r="D62" s="238"/>
    </row>
    <row r="63" spans="1:4" ht="12.75">
      <c r="A63" s="10" t="s">
        <v>121</v>
      </c>
      <c r="B63" s="58" t="s">
        <v>180</v>
      </c>
      <c r="C63" s="218"/>
      <c r="D63" s="219"/>
    </row>
    <row r="64" spans="1:4" ht="12.75">
      <c r="A64" s="10" t="s">
        <v>123</v>
      </c>
      <c r="B64" s="58" t="s">
        <v>181</v>
      </c>
      <c r="C64" s="218"/>
      <c r="D64" s="219"/>
    </row>
    <row r="65" spans="1:4" ht="12.75">
      <c r="A65" s="10" t="s">
        <v>162</v>
      </c>
      <c r="B65" s="58" t="s">
        <v>182</v>
      </c>
      <c r="C65" s="227"/>
      <c r="D65" s="228"/>
    </row>
    <row r="66" spans="1:4" ht="12.75">
      <c r="A66" s="2"/>
      <c r="B66" s="86" t="s">
        <v>183</v>
      </c>
      <c r="C66" s="220">
        <f>D60+D61+C62+C63+C64+C65</f>
        <v>0</v>
      </c>
      <c r="D66" s="221"/>
    </row>
    <row r="67" spans="1:4" ht="27" customHeight="1">
      <c r="A67" s="196" t="s">
        <v>184</v>
      </c>
      <c r="B67" s="197"/>
      <c r="C67" s="197"/>
      <c r="D67" s="197"/>
    </row>
    <row r="68" spans="1:4">
      <c r="A68" s="207"/>
      <c r="B68" s="208"/>
      <c r="C68" s="208"/>
      <c r="D68" s="208"/>
    </row>
    <row r="69" spans="1:4" ht="29.25" customHeight="1">
      <c r="A69" s="202" t="s">
        <v>185</v>
      </c>
      <c r="B69" s="203"/>
      <c r="C69" s="203"/>
      <c r="D69" s="203"/>
    </row>
    <row r="70" spans="1:4" ht="25.5">
      <c r="A70" s="20">
        <v>2</v>
      </c>
      <c r="B70" s="20" t="s">
        <v>186</v>
      </c>
      <c r="C70" s="20" t="s">
        <v>145</v>
      </c>
      <c r="D70" s="20" t="s">
        <v>136</v>
      </c>
    </row>
    <row r="71" spans="1:4" ht="25.5">
      <c r="A71" s="27" t="s">
        <v>143</v>
      </c>
      <c r="B71" s="28" t="s">
        <v>144</v>
      </c>
      <c r="C71" s="33">
        <f>C38</f>
        <v>0.1486518</v>
      </c>
      <c r="D71" s="29">
        <f>D38</f>
        <v>0</v>
      </c>
    </row>
    <row r="72" spans="1:4" ht="12.75">
      <c r="A72" s="27" t="s">
        <v>155</v>
      </c>
      <c r="B72" s="28" t="s">
        <v>156</v>
      </c>
      <c r="C72" s="33">
        <f>C53</f>
        <v>0.33800000000000002</v>
      </c>
      <c r="D72" s="29">
        <f>D53</f>
        <v>0</v>
      </c>
    </row>
    <row r="73" spans="1:4" ht="12.75">
      <c r="A73" s="27" t="s">
        <v>173</v>
      </c>
      <c r="B73" s="28" t="s">
        <v>174</v>
      </c>
      <c r="C73" s="33" t="s">
        <v>187</v>
      </c>
      <c r="D73" s="29">
        <f>C66</f>
        <v>0</v>
      </c>
    </row>
    <row r="74" spans="1:4" ht="12.75">
      <c r="A74" s="200" t="s">
        <v>188</v>
      </c>
      <c r="B74" s="200"/>
      <c r="C74" s="34" t="s">
        <v>187</v>
      </c>
      <c r="D74" s="11">
        <f>SUM(D71:D73)</f>
        <v>0</v>
      </c>
    </row>
    <row r="75" spans="1:4">
      <c r="A75" s="41"/>
      <c r="B75" s="42"/>
      <c r="C75" s="42"/>
      <c r="D75" s="42"/>
    </row>
    <row r="76" spans="1:4">
      <c r="A76" s="41"/>
      <c r="B76" s="42"/>
      <c r="C76" s="42"/>
      <c r="D76" s="42"/>
    </row>
    <row r="77" spans="1:4" ht="27" customHeight="1">
      <c r="A77" s="202" t="s">
        <v>189</v>
      </c>
      <c r="B77" s="203"/>
      <c r="C77" s="203"/>
      <c r="D77" s="203"/>
    </row>
    <row r="78" spans="1:4" ht="18.75" customHeight="1">
      <c r="A78" s="20">
        <v>3</v>
      </c>
      <c r="B78" s="20" t="s">
        <v>190</v>
      </c>
      <c r="C78" s="20" t="s">
        <v>145</v>
      </c>
      <c r="D78" s="20" t="s">
        <v>136</v>
      </c>
    </row>
    <row r="79" spans="1:4" ht="12.75">
      <c r="A79" s="27" t="s">
        <v>114</v>
      </c>
      <c r="B79" s="58" t="s">
        <v>191</v>
      </c>
      <c r="C79" s="128">
        <v>0</v>
      </c>
      <c r="D79" s="29">
        <f t="shared" ref="D79:D84" si="0">D$28*C79</f>
        <v>0</v>
      </c>
    </row>
    <row r="80" spans="1:4" ht="62.25">
      <c r="A80" s="27" t="s">
        <v>116</v>
      </c>
      <c r="B80" s="58" t="s">
        <v>192</v>
      </c>
      <c r="C80" s="128">
        <f>C79*C52</f>
        <v>0</v>
      </c>
      <c r="D80" s="29">
        <f t="shared" si="0"/>
        <v>0</v>
      </c>
    </row>
    <row r="81" spans="1:4" ht="62.25">
      <c r="A81" s="27" t="s">
        <v>119</v>
      </c>
      <c r="B81" s="58" t="s">
        <v>193</v>
      </c>
      <c r="C81" s="128">
        <f>40%*C53*C79</f>
        <v>0</v>
      </c>
      <c r="D81" s="29">
        <f t="shared" si="0"/>
        <v>0</v>
      </c>
    </row>
    <row r="82" spans="1:4" ht="12.75">
      <c r="A82" s="27" t="s">
        <v>121</v>
      </c>
      <c r="B82" s="58" t="s">
        <v>194</v>
      </c>
      <c r="C82" s="64">
        <v>1.9400000000000001E-2</v>
      </c>
      <c r="D82" s="29">
        <f t="shared" si="0"/>
        <v>0</v>
      </c>
    </row>
    <row r="83" spans="1:4" ht="62.25">
      <c r="A83" s="27" t="s">
        <v>123</v>
      </c>
      <c r="B83" s="58" t="s">
        <v>195</v>
      </c>
      <c r="C83" s="128">
        <f>C53*C82</f>
        <v>6.5572000000000009E-3</v>
      </c>
      <c r="D83" s="29">
        <f t="shared" si="0"/>
        <v>0</v>
      </c>
    </row>
    <row r="84" spans="1:4" ht="62.25">
      <c r="A84" s="27" t="s">
        <v>162</v>
      </c>
      <c r="B84" s="58" t="s">
        <v>196</v>
      </c>
      <c r="C84" s="128">
        <f>40%*C53*C82</f>
        <v>2.6228800000000002E-3</v>
      </c>
      <c r="D84" s="29">
        <f t="shared" si="0"/>
        <v>0</v>
      </c>
    </row>
    <row r="85" spans="1:4" ht="12.75">
      <c r="A85" s="200" t="s">
        <v>197</v>
      </c>
      <c r="B85" s="200"/>
      <c r="C85" s="30">
        <f>SUM(C79:C84)</f>
        <v>2.8580080000000001E-2</v>
      </c>
      <c r="D85" s="11">
        <f>SUM(D79:D84)</f>
        <v>0</v>
      </c>
    </row>
    <row r="86" spans="1:4" ht="66" customHeight="1">
      <c r="A86" s="209" t="s">
        <v>198</v>
      </c>
      <c r="B86" s="210"/>
      <c r="C86" s="210"/>
      <c r="D86" s="210"/>
    </row>
    <row r="87" spans="1:4" ht="12.75">
      <c r="A87" s="39"/>
      <c r="B87" s="40"/>
      <c r="C87" s="40"/>
      <c r="D87" s="40"/>
    </row>
    <row r="88" spans="1:4" ht="12.75">
      <c r="A88" s="202" t="s">
        <v>199</v>
      </c>
      <c r="B88" s="203"/>
      <c r="C88" s="203"/>
      <c r="D88" s="203"/>
    </row>
    <row r="89" spans="1:4"/>
    <row r="90" spans="1:4" ht="51" customHeight="1">
      <c r="A90" s="212" t="s">
        <v>200</v>
      </c>
      <c r="B90" s="213"/>
      <c r="C90" s="213"/>
      <c r="D90" s="214"/>
    </row>
    <row r="91" spans="1:4" ht="12.75">
      <c r="A91" s="44"/>
      <c r="B91" s="45"/>
      <c r="C91" s="45"/>
      <c r="D91" s="45"/>
    </row>
    <row r="92" spans="1:4" ht="24.75" customHeight="1">
      <c r="A92" s="202" t="s">
        <v>20</v>
      </c>
      <c r="B92" s="203"/>
      <c r="C92" s="203"/>
      <c r="D92" s="203"/>
    </row>
    <row r="93" spans="1:4" ht="19.5" customHeight="1">
      <c r="A93" s="20" t="s">
        <v>201</v>
      </c>
      <c r="B93" s="20" t="s">
        <v>202</v>
      </c>
      <c r="C93" s="20" t="s">
        <v>145</v>
      </c>
      <c r="D93" s="20" t="s">
        <v>136</v>
      </c>
    </row>
    <row r="94" spans="1:4" ht="38.25">
      <c r="A94" s="27" t="s">
        <v>114</v>
      </c>
      <c r="B94" s="28" t="s">
        <v>203</v>
      </c>
      <c r="C94" s="65">
        <v>9.9400000000000002E-2</v>
      </c>
      <c r="D94" s="29">
        <f t="shared" ref="D94:D99" si="1">D$28*C94</f>
        <v>0</v>
      </c>
    </row>
    <row r="95" spans="1:4" ht="12.75">
      <c r="A95" s="27" t="s">
        <v>116</v>
      </c>
      <c r="B95" s="28" t="s">
        <v>29</v>
      </c>
      <c r="C95" s="127">
        <v>0</v>
      </c>
      <c r="D95" s="29">
        <f t="shared" si="1"/>
        <v>0</v>
      </c>
    </row>
    <row r="96" spans="1:4" ht="25.5">
      <c r="A96" s="27" t="s">
        <v>119</v>
      </c>
      <c r="B96" s="28" t="s">
        <v>30</v>
      </c>
      <c r="C96" s="127">
        <v>0</v>
      </c>
      <c r="D96" s="29">
        <f t="shared" si="1"/>
        <v>0</v>
      </c>
    </row>
    <row r="97" spans="1:4" ht="25.5">
      <c r="A97" s="27" t="s">
        <v>121</v>
      </c>
      <c r="B97" s="28" t="s">
        <v>31</v>
      </c>
      <c r="C97" s="127">
        <v>0</v>
      </c>
      <c r="D97" s="29">
        <f t="shared" si="1"/>
        <v>0</v>
      </c>
    </row>
    <row r="98" spans="1:4" ht="25.5">
      <c r="A98" s="27" t="s">
        <v>123</v>
      </c>
      <c r="B98" s="28" t="s">
        <v>32</v>
      </c>
      <c r="C98" s="127">
        <v>0</v>
      </c>
      <c r="D98" s="29">
        <f t="shared" si="1"/>
        <v>0</v>
      </c>
    </row>
    <row r="99" spans="1:4" ht="12.75">
      <c r="A99" s="27" t="s">
        <v>162</v>
      </c>
      <c r="B99" s="28" t="s">
        <v>33</v>
      </c>
      <c r="C99" s="127">
        <f>PARÂMETROS!L42</f>
        <v>0</v>
      </c>
      <c r="D99" s="29">
        <f t="shared" si="1"/>
        <v>0</v>
      </c>
    </row>
    <row r="100" spans="1:4" ht="12.75">
      <c r="A100" s="200" t="s">
        <v>204</v>
      </c>
      <c r="B100" s="200"/>
      <c r="C100" s="31">
        <f>SUM(C94:C99)</f>
        <v>9.9400000000000002E-2</v>
      </c>
      <c r="D100" s="11">
        <f>SUM(D94:D99)</f>
        <v>0</v>
      </c>
    </row>
    <row r="101" spans="1:4" ht="25.5">
      <c r="A101" s="56" t="s">
        <v>164</v>
      </c>
      <c r="B101" s="22" t="s">
        <v>205</v>
      </c>
      <c r="C101" s="57">
        <f>C53*C100</f>
        <v>3.3597200000000001E-2</v>
      </c>
      <c r="D101" s="5">
        <f>C101*D28</f>
        <v>0</v>
      </c>
    </row>
    <row r="102" spans="1:4" ht="12.75">
      <c r="A102" s="200" t="s">
        <v>206</v>
      </c>
      <c r="B102" s="200"/>
      <c r="C102" s="31">
        <f>C100+C101</f>
        <v>0.13299720000000001</v>
      </c>
      <c r="D102" s="11">
        <f>D100+D101</f>
        <v>0</v>
      </c>
    </row>
    <row r="103" spans="1:4" ht="12.75">
      <c r="A103" s="39"/>
      <c r="B103" s="40"/>
      <c r="C103" s="40"/>
      <c r="D103" s="40"/>
    </row>
    <row r="104" spans="1:4" ht="26.25" customHeight="1">
      <c r="A104" s="202" t="s">
        <v>207</v>
      </c>
      <c r="B104" s="203"/>
      <c r="C104" s="203"/>
      <c r="D104" s="203"/>
    </row>
    <row r="105" spans="1:4" ht="25.5">
      <c r="A105" s="20">
        <v>4</v>
      </c>
      <c r="B105" s="20" t="s">
        <v>208</v>
      </c>
      <c r="C105" s="20" t="s">
        <v>145</v>
      </c>
      <c r="D105" s="20" t="s">
        <v>136</v>
      </c>
    </row>
    <row r="106" spans="1:4" ht="12.75">
      <c r="A106" s="27" t="s">
        <v>201</v>
      </c>
      <c r="B106" s="28" t="s">
        <v>209</v>
      </c>
      <c r="C106" s="33">
        <f>C102</f>
        <v>0.13299720000000001</v>
      </c>
      <c r="D106" s="29">
        <f>D102</f>
        <v>0</v>
      </c>
    </row>
    <row r="107" spans="1:4" ht="12.75">
      <c r="A107" s="200" t="s">
        <v>210</v>
      </c>
      <c r="B107" s="200"/>
      <c r="C107" s="34" t="s">
        <v>187</v>
      </c>
      <c r="D107" s="11">
        <f>SUM(D106:D106)</f>
        <v>0</v>
      </c>
    </row>
    <row r="108" spans="1:4" ht="12.75">
      <c r="A108" s="39"/>
      <c r="B108" s="40"/>
      <c r="C108" s="40"/>
      <c r="D108" s="40"/>
    </row>
    <row r="109" spans="1:4" ht="12.75">
      <c r="A109" s="202" t="s">
        <v>211</v>
      </c>
      <c r="B109" s="203"/>
      <c r="C109" s="203"/>
      <c r="D109" s="203"/>
    </row>
    <row r="110" spans="1:4" ht="12.75">
      <c r="A110" s="9">
        <v>5</v>
      </c>
      <c r="B110" s="211" t="s">
        <v>212</v>
      </c>
      <c r="C110" s="211"/>
      <c r="D110" s="9" t="s">
        <v>136</v>
      </c>
    </row>
    <row r="111" spans="1:4" ht="12.75">
      <c r="A111" s="27" t="s">
        <v>114</v>
      </c>
      <c r="B111" s="206" t="s">
        <v>213</v>
      </c>
      <c r="C111" s="206"/>
      <c r="D111" s="129">
        <v>0</v>
      </c>
    </row>
    <row r="112" spans="1:4" ht="12.75">
      <c r="A112" s="27" t="s">
        <v>116</v>
      </c>
      <c r="B112" s="206" t="s">
        <v>214</v>
      </c>
      <c r="C112" s="206"/>
      <c r="D112" s="129">
        <f>'INSUMOS - MATERIAIS'!E42</f>
        <v>0</v>
      </c>
    </row>
    <row r="113" spans="1:4" ht="12.75">
      <c r="A113" s="27" t="s">
        <v>119</v>
      </c>
      <c r="B113" s="206" t="s">
        <v>215</v>
      </c>
      <c r="C113" s="206"/>
      <c r="D113" s="129">
        <f>'INSUMOS - EQUIPAMENTOS'!I48</f>
        <v>0</v>
      </c>
    </row>
    <row r="114" spans="1:4" ht="12.75">
      <c r="A114" s="27" t="s">
        <v>121</v>
      </c>
      <c r="B114" s="206" t="s">
        <v>138</v>
      </c>
      <c r="C114" s="206"/>
      <c r="D114" s="129"/>
    </row>
    <row r="115" spans="1:4" ht="12.75">
      <c r="A115" s="2"/>
      <c r="B115" s="200" t="s">
        <v>216</v>
      </c>
      <c r="C115" s="200"/>
      <c r="D115" s="11">
        <f>SUM(D111:D114)</f>
        <v>0</v>
      </c>
    </row>
    <row r="116" spans="1:4">
      <c r="A116" s="198" t="s">
        <v>217</v>
      </c>
      <c r="B116" s="199"/>
      <c r="C116" s="199"/>
      <c r="D116" s="199"/>
    </row>
    <row r="117" spans="1:4" ht="12.75">
      <c r="A117" s="204"/>
      <c r="B117" s="205"/>
      <c r="C117" s="205"/>
      <c r="D117" s="205"/>
    </row>
    <row r="118" spans="1:4" ht="12.75">
      <c r="A118" s="195" t="s">
        <v>218</v>
      </c>
      <c r="B118" s="195"/>
      <c r="C118" s="195"/>
      <c r="D118" s="195"/>
    </row>
    <row r="119" spans="1:4" ht="12.75">
      <c r="A119" s="20">
        <v>6</v>
      </c>
      <c r="B119" s="20" t="s">
        <v>219</v>
      </c>
      <c r="C119" s="20" t="s">
        <v>145</v>
      </c>
      <c r="D119" s="20" t="s">
        <v>136</v>
      </c>
    </row>
    <row r="120" spans="1:4" ht="12.75">
      <c r="A120" s="10" t="s">
        <v>114</v>
      </c>
      <c r="B120" s="35" t="s">
        <v>73</v>
      </c>
      <c r="C120" s="127">
        <v>0</v>
      </c>
      <c r="D120" s="6">
        <f>(D28+D74+D85+D107+D115)*C120</f>
        <v>0</v>
      </c>
    </row>
    <row r="121" spans="1:4" ht="12.75">
      <c r="A121" s="10" t="s">
        <v>116</v>
      </c>
      <c r="B121" s="35" t="s">
        <v>74</v>
      </c>
      <c r="C121" s="127">
        <v>0</v>
      </c>
      <c r="D121" s="6">
        <f>(D28+D74+D85+D107+D115+D120)*C121</f>
        <v>0</v>
      </c>
    </row>
    <row r="122" spans="1:4" ht="12.75">
      <c r="A122" s="10" t="s">
        <v>119</v>
      </c>
      <c r="B122" s="35" t="s">
        <v>220</v>
      </c>
      <c r="C122" s="46">
        <f>SUM(C123:C125)</f>
        <v>0</v>
      </c>
      <c r="D122" s="36">
        <f>((D137+D120+D121)/(1-C122))*C122</f>
        <v>0</v>
      </c>
    </row>
    <row r="123" spans="1:4" ht="12.75">
      <c r="A123" s="12"/>
      <c r="B123" s="35" t="s">
        <v>221</v>
      </c>
      <c r="C123" s="127">
        <v>0</v>
      </c>
      <c r="D123" s="6">
        <f>((D137+D120+D121)/(1-C122))*C123</f>
        <v>0</v>
      </c>
    </row>
    <row r="124" spans="1:4" ht="12.75">
      <c r="A124" s="12"/>
      <c r="B124" s="35" t="s">
        <v>222</v>
      </c>
      <c r="C124" s="130">
        <v>0</v>
      </c>
      <c r="D124" s="6">
        <f>((D137+D120+D121)/(1-C122))*C124</f>
        <v>0</v>
      </c>
    </row>
    <row r="125" spans="1:4" ht="12.75">
      <c r="A125" s="12"/>
      <c r="B125" s="35" t="s">
        <v>223</v>
      </c>
      <c r="C125" s="127">
        <v>0</v>
      </c>
      <c r="D125" s="6">
        <f>((D137+D120+D121)/(1-C122))*C125</f>
        <v>0</v>
      </c>
    </row>
    <row r="126" spans="1:4" ht="12.75">
      <c r="A126" s="2"/>
      <c r="B126" s="3" t="s">
        <v>224</v>
      </c>
      <c r="C126" s="31"/>
      <c r="D126" s="11">
        <f>D120+D121+D122</f>
        <v>0</v>
      </c>
    </row>
    <row r="127" spans="1:4" ht="12.75">
      <c r="A127" s="117" t="s">
        <v>225</v>
      </c>
      <c r="B127" s="43"/>
      <c r="C127" s="43"/>
    </row>
    <row r="128" spans="1:4" ht="12.75">
      <c r="A128" s="117" t="s">
        <v>226</v>
      </c>
    </row>
    <row r="129" spans="1:4"/>
    <row r="130" spans="1:4" ht="12.75">
      <c r="A130" s="195" t="s">
        <v>227</v>
      </c>
      <c r="B130" s="195"/>
      <c r="C130" s="195"/>
      <c r="D130" s="195"/>
    </row>
    <row r="131" spans="1:4" ht="24" customHeight="1">
      <c r="A131" s="2"/>
      <c r="B131" s="246" t="s">
        <v>228</v>
      </c>
      <c r="C131" s="246"/>
      <c r="D131" s="20" t="s">
        <v>229</v>
      </c>
    </row>
    <row r="132" spans="1:4" ht="12.75">
      <c r="A132" s="32" t="s">
        <v>114</v>
      </c>
      <c r="B132" s="215" t="s">
        <v>230</v>
      </c>
      <c r="C132" s="215"/>
      <c r="D132" s="29">
        <f>D28</f>
        <v>0</v>
      </c>
    </row>
    <row r="133" spans="1:4" ht="12.75">
      <c r="A133" s="32" t="s">
        <v>116</v>
      </c>
      <c r="B133" s="215" t="s">
        <v>231</v>
      </c>
      <c r="C133" s="215"/>
      <c r="D133" s="29">
        <f>D74</f>
        <v>0</v>
      </c>
    </row>
    <row r="134" spans="1:4" ht="12.75">
      <c r="A134" s="32" t="s">
        <v>119</v>
      </c>
      <c r="B134" s="215" t="s">
        <v>232</v>
      </c>
      <c r="C134" s="215"/>
      <c r="D134" s="29">
        <f>D85</f>
        <v>0</v>
      </c>
    </row>
    <row r="135" spans="1:4" ht="24" customHeight="1">
      <c r="A135" s="32" t="s">
        <v>121</v>
      </c>
      <c r="B135" s="215" t="s">
        <v>233</v>
      </c>
      <c r="C135" s="215"/>
      <c r="D135" s="5">
        <f>D107</f>
        <v>0</v>
      </c>
    </row>
    <row r="136" spans="1:4" ht="12.75">
      <c r="A136" s="32" t="s">
        <v>123</v>
      </c>
      <c r="B136" s="215" t="s">
        <v>234</v>
      </c>
      <c r="C136" s="215"/>
      <c r="D136" s="29">
        <f>D115</f>
        <v>0</v>
      </c>
    </row>
    <row r="137" spans="1:4" ht="16.5" customHeight="1">
      <c r="A137" s="200" t="s">
        <v>235</v>
      </c>
      <c r="B137" s="200"/>
      <c r="C137" s="200"/>
      <c r="D137" s="11">
        <f>SUM(D132:D136)</f>
        <v>0</v>
      </c>
    </row>
    <row r="138" spans="1:4" ht="12.75">
      <c r="A138" s="32" t="s">
        <v>162</v>
      </c>
      <c r="B138" s="201" t="s">
        <v>236</v>
      </c>
      <c r="C138" s="201"/>
      <c r="D138" s="29">
        <f>D126</f>
        <v>0</v>
      </c>
    </row>
    <row r="139" spans="1:4" ht="16.5" customHeight="1">
      <c r="A139" s="200" t="s">
        <v>237</v>
      </c>
      <c r="B139" s="200"/>
      <c r="C139" s="200"/>
      <c r="D139" s="11">
        <f>TRUNC((D137+D138),2)</f>
        <v>0</v>
      </c>
    </row>
    <row r="140" spans="1:4" ht="12.75" hidden="1" customHeight="1">
      <c r="A140" s="181" t="s">
        <v>99</v>
      </c>
      <c r="B140" s="181"/>
      <c r="C140" s="181"/>
      <c r="D140" s="181"/>
    </row>
    <row r="144" spans="1:4" hidden="1">
      <c r="C144" s="37"/>
    </row>
  </sheetData>
  <sheetProtection formatCells="0" formatColumns="0" formatRows="0" insertColumns="0" insertRows="0"/>
  <mergeCells count="76">
    <mergeCell ref="A139:C139"/>
    <mergeCell ref="A140:D140"/>
    <mergeCell ref="B112:C112"/>
    <mergeCell ref="B113:C113"/>
    <mergeCell ref="B133:C133"/>
    <mergeCell ref="B134:C134"/>
    <mergeCell ref="B135:C135"/>
    <mergeCell ref="B136:C136"/>
    <mergeCell ref="A137:C137"/>
    <mergeCell ref="B138:C138"/>
    <mergeCell ref="A116:D116"/>
    <mergeCell ref="A117:D117"/>
    <mergeCell ref="A118:D118"/>
    <mergeCell ref="A130:D130"/>
    <mergeCell ref="B131:C131"/>
    <mergeCell ref="B132:C132"/>
    <mergeCell ref="B115:C115"/>
    <mergeCell ref="A88:D88"/>
    <mergeCell ref="A90:D90"/>
    <mergeCell ref="A92:D92"/>
    <mergeCell ref="A100:B100"/>
    <mergeCell ref="A102:B102"/>
    <mergeCell ref="A104:D104"/>
    <mergeCell ref="A107:B107"/>
    <mergeCell ref="A109:D109"/>
    <mergeCell ref="B110:C110"/>
    <mergeCell ref="B111:C111"/>
    <mergeCell ref="B114:C114"/>
    <mergeCell ref="A86:D86"/>
    <mergeCell ref="C62:D62"/>
    <mergeCell ref="C63:D63"/>
    <mergeCell ref="C64:D64"/>
    <mergeCell ref="C65:D65"/>
    <mergeCell ref="C66:D66"/>
    <mergeCell ref="A67:D67"/>
    <mergeCell ref="A68:D68"/>
    <mergeCell ref="A69:D69"/>
    <mergeCell ref="A74:B74"/>
    <mergeCell ref="A77:D77"/>
    <mergeCell ref="A85:B85"/>
    <mergeCell ref="A58:D58"/>
    <mergeCell ref="A32:D32"/>
    <mergeCell ref="A36:B36"/>
    <mergeCell ref="A38:B38"/>
    <mergeCell ref="A39:D39"/>
    <mergeCell ref="A40:D40"/>
    <mergeCell ref="A41:D41"/>
    <mergeCell ref="A43:D43"/>
    <mergeCell ref="A53:B53"/>
    <mergeCell ref="A54:D54"/>
    <mergeCell ref="A55:D55"/>
    <mergeCell ref="A56:D56"/>
    <mergeCell ref="A31:D31"/>
    <mergeCell ref="B18:C18"/>
    <mergeCell ref="B19:C19"/>
    <mergeCell ref="B20:C20"/>
    <mergeCell ref="B21:C21"/>
    <mergeCell ref="A24:D24"/>
    <mergeCell ref="B25:C25"/>
    <mergeCell ref="B26:C26"/>
    <mergeCell ref="B27:C27"/>
    <mergeCell ref="A28:C28"/>
    <mergeCell ref="A29:D29"/>
    <mergeCell ref="A30:D30"/>
    <mergeCell ref="B17:C17"/>
    <mergeCell ref="A5:B5"/>
    <mergeCell ref="C5:D5"/>
    <mergeCell ref="A6:B6"/>
    <mergeCell ref="C6:D6"/>
    <mergeCell ref="B9:C9"/>
    <mergeCell ref="B10:C10"/>
    <mergeCell ref="B11:C11"/>
    <mergeCell ref="B12:C12"/>
    <mergeCell ref="B13:C13"/>
    <mergeCell ref="A15:D15"/>
    <mergeCell ref="A16:D16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1" max="3" man="1"/>
    <brk id="87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71463-6D20-4BFD-9D32-C83F8422FF2A}">
  <dimension ref="A1:E144"/>
  <sheetViews>
    <sheetView tabSelected="1" workbookViewId="0">
      <selection activeCell="C108" sqref="C108"/>
    </sheetView>
  </sheetViews>
  <sheetFormatPr defaultColWidth="0" defaultRowHeight="12" zeroHeight="1"/>
  <cols>
    <col min="1" max="1" width="5" style="4" customWidth="1"/>
    <col min="2" max="2" width="40.140625" style="4" customWidth="1"/>
    <col min="3" max="3" width="18" style="4" customWidth="1"/>
    <col min="4" max="4" width="18.28515625" style="4" customWidth="1"/>
    <col min="5" max="5" width="17.28515625" style="4" hidden="1" customWidth="1"/>
    <col min="6" max="16384" width="0" style="4" hidden="1"/>
  </cols>
  <sheetData>
    <row r="1" spans="1:4" ht="12.75">
      <c r="A1" s="66" t="s">
        <v>0</v>
      </c>
      <c r="B1" s="47"/>
      <c r="C1" s="47"/>
      <c r="D1" s="48"/>
    </row>
    <row r="2" spans="1:4" ht="12.75">
      <c r="A2" s="66" t="s">
        <v>1</v>
      </c>
      <c r="B2" s="7"/>
      <c r="C2" s="7"/>
      <c r="D2" s="49"/>
    </row>
    <row r="3" spans="1:4" ht="12.75">
      <c r="A3" s="66" t="s">
        <v>2</v>
      </c>
      <c r="B3" s="7"/>
      <c r="C3" s="7"/>
      <c r="D3" s="49"/>
    </row>
    <row r="4" spans="1:4">
      <c r="A4" s="7"/>
      <c r="B4" s="7"/>
      <c r="C4" s="7"/>
      <c r="D4" s="7"/>
    </row>
    <row r="5" spans="1:4" ht="12.75">
      <c r="A5" s="132" t="s">
        <v>75</v>
      </c>
      <c r="B5" s="132"/>
      <c r="C5" s="131" t="s">
        <v>317</v>
      </c>
      <c r="D5" s="131"/>
    </row>
    <row r="6" spans="1:4" ht="12.75">
      <c r="A6" s="132" t="s">
        <v>3</v>
      </c>
      <c r="B6" s="132"/>
      <c r="C6" s="138" t="s">
        <v>318</v>
      </c>
      <c r="D6" s="138"/>
    </row>
    <row r="7" spans="1:4"/>
    <row r="8" spans="1:4" ht="12.75">
      <c r="A8" s="8"/>
      <c r="B8" s="8"/>
      <c r="C8" s="8"/>
      <c r="D8" s="8"/>
    </row>
    <row r="9" spans="1:4" ht="12.75">
      <c r="A9" s="56" t="s">
        <v>114</v>
      </c>
      <c r="B9" s="226" t="s">
        <v>115</v>
      </c>
      <c r="C9" s="226"/>
      <c r="D9" s="123"/>
    </row>
    <row r="10" spans="1:4" ht="12.75">
      <c r="A10" s="56" t="s">
        <v>116</v>
      </c>
      <c r="B10" s="226" t="s">
        <v>117</v>
      </c>
      <c r="C10" s="226"/>
      <c r="D10" s="76" t="s">
        <v>118</v>
      </c>
    </row>
    <row r="11" spans="1:4" ht="12.75">
      <c r="A11" s="56" t="s">
        <v>119</v>
      </c>
      <c r="B11" s="226" t="s">
        <v>120</v>
      </c>
      <c r="C11" s="226"/>
      <c r="D11" s="124"/>
    </row>
    <row r="12" spans="1:4" ht="12.75">
      <c r="A12" s="56" t="s">
        <v>121</v>
      </c>
      <c r="B12" s="216" t="s">
        <v>122</v>
      </c>
      <c r="C12" s="217"/>
      <c r="D12" s="124"/>
    </row>
    <row r="13" spans="1:4" ht="12.75">
      <c r="A13" s="56" t="s">
        <v>123</v>
      </c>
      <c r="B13" s="226" t="s">
        <v>124</v>
      </c>
      <c r="C13" s="226"/>
      <c r="D13" s="56">
        <v>12</v>
      </c>
    </row>
    <row r="14" spans="1:4">
      <c r="A14" s="77"/>
      <c r="B14" s="77"/>
      <c r="C14" s="78"/>
      <c r="D14" s="77"/>
    </row>
    <row r="15" spans="1:4" ht="12.75">
      <c r="A15" s="231" t="s">
        <v>125</v>
      </c>
      <c r="B15" s="231"/>
      <c r="C15" s="231"/>
      <c r="D15" s="231"/>
    </row>
    <row r="16" spans="1:4" ht="30" customHeight="1">
      <c r="A16" s="222" t="s">
        <v>126</v>
      </c>
      <c r="B16" s="222"/>
      <c r="C16" s="222"/>
      <c r="D16" s="222"/>
    </row>
    <row r="17" spans="1:4" ht="12.75">
      <c r="A17" s="56">
        <v>1</v>
      </c>
      <c r="B17" s="226" t="s">
        <v>127</v>
      </c>
      <c r="C17" s="226"/>
      <c r="D17" s="56" t="s">
        <v>128</v>
      </c>
    </row>
    <row r="18" spans="1:4" ht="12.75">
      <c r="A18" s="56">
        <v>2</v>
      </c>
      <c r="B18" s="226" t="s">
        <v>129</v>
      </c>
      <c r="C18" s="226"/>
      <c r="D18" s="87" t="s">
        <v>240</v>
      </c>
    </row>
    <row r="19" spans="1:4" ht="12.75">
      <c r="A19" s="56">
        <v>3</v>
      </c>
      <c r="B19" s="226" t="s">
        <v>131</v>
      </c>
      <c r="C19" s="226"/>
      <c r="D19" s="125"/>
    </row>
    <row r="20" spans="1:4" ht="26.25" customHeight="1">
      <c r="A20" s="56">
        <v>4</v>
      </c>
      <c r="B20" s="226" t="s">
        <v>132</v>
      </c>
      <c r="C20" s="226"/>
      <c r="D20" s="56" t="s">
        <v>241</v>
      </c>
    </row>
    <row r="21" spans="1:4" ht="12.75">
      <c r="A21" s="56">
        <v>5</v>
      </c>
      <c r="B21" s="226" t="s">
        <v>133</v>
      </c>
      <c r="C21" s="226"/>
      <c r="D21" s="123"/>
    </row>
    <row r="22" spans="1:4" ht="12.75">
      <c r="A22" s="79"/>
      <c r="B22" s="79"/>
      <c r="C22" s="79"/>
      <c r="D22" s="80"/>
    </row>
    <row r="23" spans="1:4" ht="12.75">
      <c r="A23" s="79"/>
      <c r="B23" s="79"/>
      <c r="C23" s="79"/>
      <c r="D23" s="80"/>
    </row>
    <row r="24" spans="1:4" ht="12.75">
      <c r="A24" s="231" t="s">
        <v>134</v>
      </c>
      <c r="B24" s="231"/>
      <c r="C24" s="231"/>
      <c r="D24" s="231"/>
    </row>
    <row r="25" spans="1:4" ht="12.75">
      <c r="A25" s="81">
        <v>1</v>
      </c>
      <c r="B25" s="222" t="s">
        <v>135</v>
      </c>
      <c r="C25" s="222"/>
      <c r="D25" s="81" t="s">
        <v>136</v>
      </c>
    </row>
    <row r="26" spans="1:4" ht="12.75">
      <c r="A26" s="27" t="s">
        <v>114</v>
      </c>
      <c r="B26" s="226" t="s">
        <v>137</v>
      </c>
      <c r="C26" s="226"/>
      <c r="D26" s="126"/>
    </row>
    <row r="27" spans="1:4" ht="12.75">
      <c r="A27" s="27" t="s">
        <v>116</v>
      </c>
      <c r="B27" s="226" t="s">
        <v>138</v>
      </c>
      <c r="C27" s="226"/>
      <c r="D27" s="126"/>
    </row>
    <row r="28" spans="1:4" ht="15" customHeight="1">
      <c r="A28" s="223" t="s">
        <v>139</v>
      </c>
      <c r="B28" s="224"/>
      <c r="C28" s="225"/>
      <c r="D28" s="82">
        <f>SUM(D26:D27)</f>
        <v>0</v>
      </c>
    </row>
    <row r="29" spans="1:4" ht="24" customHeight="1">
      <c r="A29" s="229" t="s">
        <v>140</v>
      </c>
      <c r="B29" s="230"/>
      <c r="C29" s="230"/>
      <c r="D29" s="230"/>
    </row>
    <row r="30" spans="1:4" ht="12.75">
      <c r="A30" s="235"/>
      <c r="B30" s="236"/>
      <c r="C30" s="236"/>
      <c r="D30" s="236"/>
    </row>
    <row r="31" spans="1:4" ht="15" customHeight="1">
      <c r="A31" s="235" t="s">
        <v>141</v>
      </c>
      <c r="B31" s="236"/>
      <c r="C31" s="236"/>
      <c r="D31" s="236"/>
    </row>
    <row r="32" spans="1:4" ht="15" customHeight="1">
      <c r="A32" s="235" t="s">
        <v>142</v>
      </c>
      <c r="B32" s="236"/>
      <c r="C32" s="236"/>
      <c r="D32" s="236"/>
    </row>
    <row r="33" spans="1:4" ht="25.5" customHeight="1">
      <c r="A33" s="20" t="s">
        <v>143</v>
      </c>
      <c r="B33" s="20" t="s">
        <v>144</v>
      </c>
      <c r="C33" s="20" t="s">
        <v>145</v>
      </c>
      <c r="D33" s="20" t="s">
        <v>136</v>
      </c>
    </row>
    <row r="34" spans="1:4" ht="12.75">
      <c r="A34" s="21" t="s">
        <v>114</v>
      </c>
      <c r="B34" s="22" t="s">
        <v>146</v>
      </c>
      <c r="C34" s="23">
        <v>8.3299999999999999E-2</v>
      </c>
      <c r="D34" s="24">
        <f>C34*D28</f>
        <v>0</v>
      </c>
    </row>
    <row r="35" spans="1:4" ht="25.5">
      <c r="A35" s="21" t="s">
        <v>116</v>
      </c>
      <c r="B35" s="22" t="s">
        <v>147</v>
      </c>
      <c r="C35" s="23">
        <v>2.7799999999999998E-2</v>
      </c>
      <c r="D35" s="24">
        <f>D28*C35</f>
        <v>0</v>
      </c>
    </row>
    <row r="36" spans="1:4" ht="12.75">
      <c r="A36" s="200" t="s">
        <v>148</v>
      </c>
      <c r="B36" s="200"/>
      <c r="C36" s="25">
        <f>SUM(C34:C35)</f>
        <v>0.1111</v>
      </c>
      <c r="D36" s="26">
        <f>SUM(D34:D35)</f>
        <v>0</v>
      </c>
    </row>
    <row r="37" spans="1:4" ht="25.5">
      <c r="A37" s="21" t="s">
        <v>119</v>
      </c>
      <c r="B37" s="22" t="s">
        <v>149</v>
      </c>
      <c r="C37" s="23">
        <f>C36*C53</f>
        <v>3.7551800000000003E-2</v>
      </c>
      <c r="D37" s="24">
        <f>D28*C37</f>
        <v>0</v>
      </c>
    </row>
    <row r="38" spans="1:4" ht="12.75">
      <c r="A38" s="200" t="s">
        <v>150</v>
      </c>
      <c r="B38" s="200"/>
      <c r="C38" s="25">
        <f>SUM(C36:C37)</f>
        <v>0.1486518</v>
      </c>
      <c r="D38" s="26">
        <f>SUM(D36:D37)</f>
        <v>0</v>
      </c>
    </row>
    <row r="39" spans="1:4" ht="53.25" customHeight="1">
      <c r="A39" s="239" t="s">
        <v>151</v>
      </c>
      <c r="B39" s="240"/>
      <c r="C39" s="240"/>
      <c r="D39" s="241"/>
    </row>
    <row r="40" spans="1:4" ht="40.5" customHeight="1">
      <c r="A40" s="232" t="s">
        <v>152</v>
      </c>
      <c r="B40" s="233"/>
      <c r="C40" s="233"/>
      <c r="D40" s="234"/>
    </row>
    <row r="41" spans="1:4" ht="51.75" customHeight="1">
      <c r="A41" s="242" t="s">
        <v>153</v>
      </c>
      <c r="B41" s="243"/>
      <c r="C41" s="243"/>
      <c r="D41" s="244"/>
    </row>
    <row r="42" spans="1:4" ht="15" customHeight="1">
      <c r="A42" s="39"/>
      <c r="B42" s="40"/>
      <c r="C42" s="40"/>
      <c r="D42" s="40"/>
    </row>
    <row r="43" spans="1:4" ht="25.5" customHeight="1">
      <c r="A43" s="202" t="s">
        <v>154</v>
      </c>
      <c r="B43" s="203"/>
      <c r="C43" s="203"/>
      <c r="D43" s="203"/>
    </row>
    <row r="44" spans="1:4" ht="17.25" customHeight="1">
      <c r="A44" s="13" t="s">
        <v>155</v>
      </c>
      <c r="B44" s="13" t="s">
        <v>156</v>
      </c>
      <c r="C44" s="13" t="s">
        <v>145</v>
      </c>
      <c r="D44" s="13" t="s">
        <v>136</v>
      </c>
    </row>
    <row r="45" spans="1:4" ht="12.75">
      <c r="A45" s="14" t="s">
        <v>114</v>
      </c>
      <c r="B45" s="15" t="s">
        <v>157</v>
      </c>
      <c r="C45" s="16">
        <v>0.2</v>
      </c>
      <c r="D45" s="17">
        <f>D28*C45</f>
        <v>0</v>
      </c>
    </row>
    <row r="46" spans="1:4" ht="12.75">
      <c r="A46" s="14" t="s">
        <v>116</v>
      </c>
      <c r="B46" s="15" t="s">
        <v>158</v>
      </c>
      <c r="C46" s="38">
        <v>2.5000000000000001E-2</v>
      </c>
      <c r="D46" s="17">
        <f>D28*C46</f>
        <v>0</v>
      </c>
    </row>
    <row r="47" spans="1:4" ht="12.75">
      <c r="A47" s="14" t="s">
        <v>119</v>
      </c>
      <c r="B47" s="15" t="s">
        <v>159</v>
      </c>
      <c r="C47" s="127"/>
      <c r="D47" s="17">
        <f>D28*C47</f>
        <v>0</v>
      </c>
    </row>
    <row r="48" spans="1:4" ht="12.75">
      <c r="A48" s="14" t="s">
        <v>121</v>
      </c>
      <c r="B48" s="15" t="s">
        <v>160</v>
      </c>
      <c r="C48" s="38">
        <v>1.4999999999999999E-2</v>
      </c>
      <c r="D48" s="17">
        <f>D28*C48</f>
        <v>0</v>
      </c>
    </row>
    <row r="49" spans="1:4" ht="12.75">
      <c r="A49" s="14" t="s">
        <v>123</v>
      </c>
      <c r="B49" s="15" t="s">
        <v>161</v>
      </c>
      <c r="C49" s="38">
        <v>0.01</v>
      </c>
      <c r="D49" s="17">
        <f>D28*C49</f>
        <v>0</v>
      </c>
    </row>
    <row r="50" spans="1:4" ht="12.75">
      <c r="A50" s="14" t="s">
        <v>162</v>
      </c>
      <c r="B50" s="15" t="s">
        <v>163</v>
      </c>
      <c r="C50" s="16">
        <v>6.0000000000000001E-3</v>
      </c>
      <c r="D50" s="17">
        <f>D28*C50</f>
        <v>0</v>
      </c>
    </row>
    <row r="51" spans="1:4" ht="12.75">
      <c r="A51" s="14" t="s">
        <v>164</v>
      </c>
      <c r="B51" s="15" t="s">
        <v>165</v>
      </c>
      <c r="C51" s="16">
        <v>2E-3</v>
      </c>
      <c r="D51" s="17">
        <f>D28*C51</f>
        <v>0</v>
      </c>
    </row>
    <row r="52" spans="1:4" ht="12.75">
      <c r="A52" s="14" t="s">
        <v>166</v>
      </c>
      <c r="B52" s="15" t="s">
        <v>167</v>
      </c>
      <c r="C52" s="38">
        <v>0.08</v>
      </c>
      <c r="D52" s="17">
        <f>D28*C52</f>
        <v>0</v>
      </c>
    </row>
    <row r="53" spans="1:4" ht="12.75">
      <c r="A53" s="245" t="s">
        <v>168</v>
      </c>
      <c r="B53" s="245"/>
      <c r="C53" s="18">
        <f>SUM(C45:C52)</f>
        <v>0.33800000000000002</v>
      </c>
      <c r="D53" s="19">
        <f>SUM(D45:D52)</f>
        <v>0</v>
      </c>
    </row>
    <row r="54" spans="1:4" ht="27" customHeight="1">
      <c r="A54" s="239" t="s">
        <v>169</v>
      </c>
      <c r="B54" s="240"/>
      <c r="C54" s="240"/>
      <c r="D54" s="241"/>
    </row>
    <row r="55" spans="1:4" ht="27" customHeight="1">
      <c r="A55" s="232" t="s">
        <v>170</v>
      </c>
      <c r="B55" s="233"/>
      <c r="C55" s="233"/>
      <c r="D55" s="234"/>
    </row>
    <row r="56" spans="1:4" ht="27" customHeight="1">
      <c r="A56" s="242" t="s">
        <v>171</v>
      </c>
      <c r="B56" s="243"/>
      <c r="C56" s="243"/>
      <c r="D56" s="244"/>
    </row>
    <row r="57" spans="1:4" ht="15" customHeight="1">
      <c r="A57" s="40"/>
      <c r="B57" s="40"/>
      <c r="C57" s="40"/>
      <c r="D57" s="40"/>
    </row>
    <row r="58" spans="1:4" ht="15" customHeight="1">
      <c r="A58" s="202" t="s">
        <v>172</v>
      </c>
      <c r="B58" s="203"/>
      <c r="C58" s="203"/>
      <c r="D58" s="203"/>
    </row>
    <row r="59" spans="1:4" ht="25.5">
      <c r="A59" s="9" t="s">
        <v>173</v>
      </c>
      <c r="B59" s="9" t="s">
        <v>174</v>
      </c>
      <c r="C59" s="9" t="s">
        <v>175</v>
      </c>
      <c r="D59" s="9" t="s">
        <v>176</v>
      </c>
    </row>
    <row r="60" spans="1:4" ht="12.75">
      <c r="A60" s="10" t="s">
        <v>114</v>
      </c>
      <c r="B60" s="83" t="s">
        <v>177</v>
      </c>
      <c r="C60" s="126"/>
      <c r="D60" s="126">
        <f>IF((C60*22*2)-(D26*6%)&gt;0,(C60*22*2)-(D26*6%),0)</f>
        <v>0</v>
      </c>
    </row>
    <row r="61" spans="1:4" ht="12.75">
      <c r="A61" s="10" t="s">
        <v>116</v>
      </c>
      <c r="B61" s="84" t="s">
        <v>178</v>
      </c>
      <c r="C61" s="126"/>
      <c r="D61" s="126">
        <f>C61*22</f>
        <v>0</v>
      </c>
    </row>
    <row r="62" spans="1:4" ht="12.75">
      <c r="A62" s="10" t="s">
        <v>119</v>
      </c>
      <c r="B62" s="85" t="s">
        <v>179</v>
      </c>
      <c r="C62" s="237"/>
      <c r="D62" s="238"/>
    </row>
    <row r="63" spans="1:4" ht="12.75">
      <c r="A63" s="10" t="s">
        <v>121</v>
      </c>
      <c r="B63" s="58" t="s">
        <v>180</v>
      </c>
      <c r="C63" s="218"/>
      <c r="D63" s="219"/>
    </row>
    <row r="64" spans="1:4" ht="12.75">
      <c r="A64" s="10" t="s">
        <v>123</v>
      </c>
      <c r="B64" s="58" t="s">
        <v>181</v>
      </c>
      <c r="C64" s="218"/>
      <c r="D64" s="219"/>
    </row>
    <row r="65" spans="1:4" ht="12.75">
      <c r="A65" s="10" t="s">
        <v>162</v>
      </c>
      <c r="B65" s="58" t="s">
        <v>182</v>
      </c>
      <c r="C65" s="227"/>
      <c r="D65" s="228"/>
    </row>
    <row r="66" spans="1:4" ht="12.75">
      <c r="A66" s="2"/>
      <c r="B66" s="86" t="s">
        <v>183</v>
      </c>
      <c r="C66" s="220">
        <f>D60+D61+C62+C63+C64+C65</f>
        <v>0</v>
      </c>
      <c r="D66" s="221"/>
    </row>
    <row r="67" spans="1:4" ht="27" customHeight="1">
      <c r="A67" s="196" t="s">
        <v>184</v>
      </c>
      <c r="B67" s="197"/>
      <c r="C67" s="197"/>
      <c r="D67" s="197"/>
    </row>
    <row r="68" spans="1:4">
      <c r="A68" s="207"/>
      <c r="B68" s="208"/>
      <c r="C68" s="208"/>
      <c r="D68" s="208"/>
    </row>
    <row r="69" spans="1:4" ht="29.25" customHeight="1">
      <c r="A69" s="202" t="s">
        <v>185</v>
      </c>
      <c r="B69" s="203"/>
      <c r="C69" s="203"/>
      <c r="D69" s="203"/>
    </row>
    <row r="70" spans="1:4" ht="25.5">
      <c r="A70" s="20">
        <v>2</v>
      </c>
      <c r="B70" s="20" t="s">
        <v>186</v>
      </c>
      <c r="C70" s="20" t="s">
        <v>145</v>
      </c>
      <c r="D70" s="20" t="s">
        <v>136</v>
      </c>
    </row>
    <row r="71" spans="1:4" ht="25.5">
      <c r="A71" s="27" t="s">
        <v>143</v>
      </c>
      <c r="B71" s="28" t="s">
        <v>144</v>
      </c>
      <c r="C71" s="33">
        <f>C38</f>
        <v>0.1486518</v>
      </c>
      <c r="D71" s="29">
        <f>D38</f>
        <v>0</v>
      </c>
    </row>
    <row r="72" spans="1:4" ht="12.75">
      <c r="A72" s="27" t="s">
        <v>155</v>
      </c>
      <c r="B72" s="28" t="s">
        <v>156</v>
      </c>
      <c r="C72" s="33">
        <f>C53</f>
        <v>0.33800000000000002</v>
      </c>
      <c r="D72" s="29">
        <f>D53</f>
        <v>0</v>
      </c>
    </row>
    <row r="73" spans="1:4" ht="12.75">
      <c r="A73" s="27" t="s">
        <v>173</v>
      </c>
      <c r="B73" s="28" t="s">
        <v>174</v>
      </c>
      <c r="C73" s="33" t="s">
        <v>187</v>
      </c>
      <c r="D73" s="29">
        <f>C66</f>
        <v>0</v>
      </c>
    </row>
    <row r="74" spans="1:4" ht="12.75">
      <c r="A74" s="200" t="s">
        <v>188</v>
      </c>
      <c r="B74" s="200"/>
      <c r="C74" s="34" t="s">
        <v>187</v>
      </c>
      <c r="D74" s="11">
        <f>SUM(D71:D73)</f>
        <v>0</v>
      </c>
    </row>
    <row r="75" spans="1:4">
      <c r="A75" s="41"/>
      <c r="B75" s="42"/>
      <c r="C75" s="42"/>
      <c r="D75" s="42"/>
    </row>
    <row r="76" spans="1:4">
      <c r="A76" s="41"/>
      <c r="B76" s="42"/>
      <c r="C76" s="42"/>
      <c r="D76" s="42"/>
    </row>
    <row r="77" spans="1:4" ht="27" customHeight="1">
      <c r="A77" s="202" t="s">
        <v>189</v>
      </c>
      <c r="B77" s="203"/>
      <c r="C77" s="203"/>
      <c r="D77" s="203"/>
    </row>
    <row r="78" spans="1:4" ht="18.75" customHeight="1">
      <c r="A78" s="20">
        <v>3</v>
      </c>
      <c r="B78" s="20" t="s">
        <v>190</v>
      </c>
      <c r="C78" s="20" t="s">
        <v>145</v>
      </c>
      <c r="D78" s="20" t="s">
        <v>136</v>
      </c>
    </row>
    <row r="79" spans="1:4" ht="12.75">
      <c r="A79" s="27" t="s">
        <v>114</v>
      </c>
      <c r="B79" s="58" t="s">
        <v>191</v>
      </c>
      <c r="C79" s="128">
        <v>0</v>
      </c>
      <c r="D79" s="29">
        <f t="shared" ref="D79:D84" si="0">D$28*C79</f>
        <v>0</v>
      </c>
    </row>
    <row r="80" spans="1:4" ht="62.25">
      <c r="A80" s="27" t="s">
        <v>116</v>
      </c>
      <c r="B80" s="58" t="s">
        <v>192</v>
      </c>
      <c r="C80" s="128">
        <f>C79*C52</f>
        <v>0</v>
      </c>
      <c r="D80" s="29">
        <f t="shared" si="0"/>
        <v>0</v>
      </c>
    </row>
    <row r="81" spans="1:4" ht="62.25">
      <c r="A81" s="27" t="s">
        <v>119</v>
      </c>
      <c r="B81" s="58" t="s">
        <v>193</v>
      </c>
      <c r="C81" s="128">
        <f>40%*C53*C79</f>
        <v>0</v>
      </c>
      <c r="D81" s="29">
        <f t="shared" si="0"/>
        <v>0</v>
      </c>
    </row>
    <row r="82" spans="1:4" ht="12.75">
      <c r="A82" s="27" t="s">
        <v>121</v>
      </c>
      <c r="B82" s="58" t="s">
        <v>194</v>
      </c>
      <c r="C82" s="64">
        <v>1.9400000000000001E-2</v>
      </c>
      <c r="D82" s="29">
        <f t="shared" si="0"/>
        <v>0</v>
      </c>
    </row>
    <row r="83" spans="1:4" ht="62.25">
      <c r="A83" s="27" t="s">
        <v>123</v>
      </c>
      <c r="B83" s="58" t="s">
        <v>195</v>
      </c>
      <c r="C83" s="128">
        <f>C53*C82</f>
        <v>6.5572000000000009E-3</v>
      </c>
      <c r="D83" s="29">
        <f t="shared" si="0"/>
        <v>0</v>
      </c>
    </row>
    <row r="84" spans="1:4" ht="62.25">
      <c r="A84" s="27" t="s">
        <v>162</v>
      </c>
      <c r="B84" s="58" t="s">
        <v>196</v>
      </c>
      <c r="C84" s="128">
        <f>40%*C53*C82</f>
        <v>2.6228800000000002E-3</v>
      </c>
      <c r="D84" s="29">
        <f t="shared" si="0"/>
        <v>0</v>
      </c>
    </row>
    <row r="85" spans="1:4" ht="12.75">
      <c r="A85" s="200" t="s">
        <v>197</v>
      </c>
      <c r="B85" s="200"/>
      <c r="C85" s="30">
        <f>SUM(C79:C84)</f>
        <v>2.8580080000000001E-2</v>
      </c>
      <c r="D85" s="11">
        <f>SUM(D79:D84)</f>
        <v>0</v>
      </c>
    </row>
    <row r="86" spans="1:4" ht="66" customHeight="1">
      <c r="A86" s="209" t="s">
        <v>198</v>
      </c>
      <c r="B86" s="210"/>
      <c r="C86" s="210"/>
      <c r="D86" s="210"/>
    </row>
    <row r="87" spans="1:4" ht="12.75">
      <c r="A87" s="39"/>
      <c r="B87" s="40"/>
      <c r="C87" s="40"/>
      <c r="D87" s="40"/>
    </row>
    <row r="88" spans="1:4" ht="12.75">
      <c r="A88" s="202" t="s">
        <v>199</v>
      </c>
      <c r="B88" s="203"/>
      <c r="C88" s="203"/>
      <c r="D88" s="203"/>
    </row>
    <row r="89" spans="1:4"/>
    <row r="90" spans="1:4" ht="51" customHeight="1">
      <c r="A90" s="212" t="s">
        <v>200</v>
      </c>
      <c r="B90" s="213"/>
      <c r="C90" s="213"/>
      <c r="D90" s="214"/>
    </row>
    <row r="91" spans="1:4" ht="12.75">
      <c r="A91" s="44"/>
      <c r="B91" s="45"/>
      <c r="C91" s="45"/>
      <c r="D91" s="45"/>
    </row>
    <row r="92" spans="1:4" ht="24.75" customHeight="1">
      <c r="A92" s="202" t="s">
        <v>20</v>
      </c>
      <c r="B92" s="203"/>
      <c r="C92" s="203"/>
      <c r="D92" s="203"/>
    </row>
    <row r="93" spans="1:4" ht="19.5" customHeight="1">
      <c r="A93" s="20" t="s">
        <v>201</v>
      </c>
      <c r="B93" s="20" t="s">
        <v>202</v>
      </c>
      <c r="C93" s="20" t="s">
        <v>145</v>
      </c>
      <c r="D93" s="20" t="s">
        <v>136</v>
      </c>
    </row>
    <row r="94" spans="1:4" ht="38.25">
      <c r="A94" s="27" t="s">
        <v>114</v>
      </c>
      <c r="B94" s="28" t="s">
        <v>203</v>
      </c>
      <c r="C94" s="65">
        <v>9.9400000000000002E-2</v>
      </c>
      <c r="D94" s="29">
        <f t="shared" ref="D94:D99" si="1">D$28*C94</f>
        <v>0</v>
      </c>
    </row>
    <row r="95" spans="1:4" ht="12.75">
      <c r="A95" s="27" t="s">
        <v>116</v>
      </c>
      <c r="B95" s="28" t="s">
        <v>29</v>
      </c>
      <c r="C95" s="127">
        <v>0</v>
      </c>
      <c r="D95" s="29">
        <f t="shared" si="1"/>
        <v>0</v>
      </c>
    </row>
    <row r="96" spans="1:4" ht="25.5">
      <c r="A96" s="27" t="s">
        <v>119</v>
      </c>
      <c r="B96" s="28" t="s">
        <v>30</v>
      </c>
      <c r="C96" s="127">
        <v>0</v>
      </c>
      <c r="D96" s="29">
        <f t="shared" si="1"/>
        <v>0</v>
      </c>
    </row>
    <row r="97" spans="1:4" ht="25.5">
      <c r="A97" s="27" t="s">
        <v>121</v>
      </c>
      <c r="B97" s="28" t="s">
        <v>31</v>
      </c>
      <c r="C97" s="127">
        <v>0</v>
      </c>
      <c r="D97" s="29">
        <f t="shared" si="1"/>
        <v>0</v>
      </c>
    </row>
    <row r="98" spans="1:4" ht="25.5">
      <c r="A98" s="27" t="s">
        <v>123</v>
      </c>
      <c r="B98" s="28" t="s">
        <v>32</v>
      </c>
      <c r="C98" s="127">
        <v>0</v>
      </c>
      <c r="D98" s="29">
        <f t="shared" si="1"/>
        <v>0</v>
      </c>
    </row>
    <row r="99" spans="1:4" ht="12.75">
      <c r="A99" s="27" t="s">
        <v>162</v>
      </c>
      <c r="B99" s="28" t="s">
        <v>33</v>
      </c>
      <c r="C99" s="127">
        <v>0</v>
      </c>
      <c r="D99" s="29">
        <f t="shared" si="1"/>
        <v>0</v>
      </c>
    </row>
    <row r="100" spans="1:4" ht="12.75">
      <c r="A100" s="200" t="s">
        <v>204</v>
      </c>
      <c r="B100" s="200"/>
      <c r="C100" s="31">
        <f>SUM(C94:C99)</f>
        <v>9.9400000000000002E-2</v>
      </c>
      <c r="D100" s="11">
        <f>SUM(D94:D99)</f>
        <v>0</v>
      </c>
    </row>
    <row r="101" spans="1:4" ht="25.5">
      <c r="A101" s="56" t="s">
        <v>164</v>
      </c>
      <c r="B101" s="22" t="s">
        <v>205</v>
      </c>
      <c r="C101" s="57">
        <f>C53*C100</f>
        <v>3.3597200000000001E-2</v>
      </c>
      <c r="D101" s="5">
        <f>C101*D28</f>
        <v>0</v>
      </c>
    </row>
    <row r="102" spans="1:4" ht="12.75">
      <c r="A102" s="200" t="s">
        <v>206</v>
      </c>
      <c r="B102" s="200"/>
      <c r="C102" s="31">
        <f>C100+C101</f>
        <v>0.13299720000000001</v>
      </c>
      <c r="D102" s="11">
        <f>D100+D101</f>
        <v>0</v>
      </c>
    </row>
    <row r="103" spans="1:4" ht="12.75">
      <c r="A103" s="39"/>
      <c r="B103" s="40"/>
      <c r="C103" s="40"/>
      <c r="D103" s="40"/>
    </row>
    <row r="104" spans="1:4" ht="26.25" customHeight="1">
      <c r="A104" s="202" t="s">
        <v>207</v>
      </c>
      <c r="B104" s="203"/>
      <c r="C104" s="203"/>
      <c r="D104" s="203"/>
    </row>
    <row r="105" spans="1:4" ht="25.5">
      <c r="A105" s="20">
        <v>4</v>
      </c>
      <c r="B105" s="20" t="s">
        <v>208</v>
      </c>
      <c r="C105" s="20" t="s">
        <v>145</v>
      </c>
      <c r="D105" s="20" t="s">
        <v>136</v>
      </c>
    </row>
    <row r="106" spans="1:4" ht="12.75">
      <c r="A106" s="27" t="s">
        <v>201</v>
      </c>
      <c r="B106" s="28" t="s">
        <v>209</v>
      </c>
      <c r="C106" s="33">
        <f>C102</f>
        <v>0.13299720000000001</v>
      </c>
      <c r="D106" s="29">
        <f>D102</f>
        <v>0</v>
      </c>
    </row>
    <row r="107" spans="1:4" ht="12.75">
      <c r="A107" s="200" t="s">
        <v>210</v>
      </c>
      <c r="B107" s="200"/>
      <c r="C107" s="34" t="s">
        <v>187</v>
      </c>
      <c r="D107" s="11">
        <f>SUM(D106:D106)</f>
        <v>0</v>
      </c>
    </row>
    <row r="108" spans="1:4" ht="12.75">
      <c r="A108" s="39"/>
      <c r="B108" s="40"/>
      <c r="C108" s="40"/>
      <c r="D108" s="40"/>
    </row>
    <row r="109" spans="1:4" ht="12.75">
      <c r="A109" s="202" t="s">
        <v>211</v>
      </c>
      <c r="B109" s="203"/>
      <c r="C109" s="203"/>
      <c r="D109" s="203"/>
    </row>
    <row r="110" spans="1:4" ht="12.75">
      <c r="A110" s="9">
        <v>5</v>
      </c>
      <c r="B110" s="211" t="s">
        <v>212</v>
      </c>
      <c r="C110" s="211"/>
      <c r="D110" s="9" t="s">
        <v>136</v>
      </c>
    </row>
    <row r="111" spans="1:4" ht="12.75">
      <c r="A111" s="27" t="s">
        <v>114</v>
      </c>
      <c r="B111" s="206" t="s">
        <v>213</v>
      </c>
      <c r="C111" s="206"/>
      <c r="D111" s="129">
        <v>0</v>
      </c>
    </row>
    <row r="112" spans="1:4" ht="12.75">
      <c r="A112" s="27" t="s">
        <v>116</v>
      </c>
      <c r="B112" s="206" t="s">
        <v>214</v>
      </c>
      <c r="C112" s="206"/>
      <c r="D112" s="129">
        <f>'INSUMOS - MATERIAIS'!E42</f>
        <v>0</v>
      </c>
    </row>
    <row r="113" spans="1:4" ht="12.75">
      <c r="A113" s="27" t="s">
        <v>119</v>
      </c>
      <c r="B113" s="206" t="s">
        <v>215</v>
      </c>
      <c r="C113" s="206"/>
      <c r="D113" s="129">
        <f>'INSUMOS - EQUIPAMENTOS'!I48</f>
        <v>0</v>
      </c>
    </row>
    <row r="114" spans="1:4" ht="12.75">
      <c r="A114" s="27" t="s">
        <v>121</v>
      </c>
      <c r="B114" s="206" t="s">
        <v>138</v>
      </c>
      <c r="C114" s="206"/>
      <c r="D114" s="129"/>
    </row>
    <row r="115" spans="1:4" ht="12.75">
      <c r="A115" s="2"/>
      <c r="B115" s="200" t="s">
        <v>216</v>
      </c>
      <c r="C115" s="200"/>
      <c r="D115" s="11">
        <f>SUM(D111:D114)</f>
        <v>0</v>
      </c>
    </row>
    <row r="116" spans="1:4">
      <c r="A116" s="198" t="s">
        <v>217</v>
      </c>
      <c r="B116" s="199"/>
      <c r="C116" s="199"/>
      <c r="D116" s="199"/>
    </row>
    <row r="117" spans="1:4" ht="12.75">
      <c r="A117" s="204"/>
      <c r="B117" s="205"/>
      <c r="C117" s="205"/>
      <c r="D117" s="205"/>
    </row>
    <row r="118" spans="1:4" ht="12.75">
      <c r="A118" s="195" t="s">
        <v>218</v>
      </c>
      <c r="B118" s="195"/>
      <c r="C118" s="195"/>
      <c r="D118" s="195"/>
    </row>
    <row r="119" spans="1:4" ht="12.75">
      <c r="A119" s="20">
        <v>6</v>
      </c>
      <c r="B119" s="20" t="s">
        <v>219</v>
      </c>
      <c r="C119" s="20" t="s">
        <v>145</v>
      </c>
      <c r="D119" s="20" t="s">
        <v>136</v>
      </c>
    </row>
    <row r="120" spans="1:4" ht="12.75">
      <c r="A120" s="10" t="s">
        <v>114</v>
      </c>
      <c r="B120" s="35" t="s">
        <v>73</v>
      </c>
      <c r="C120" s="127">
        <v>0</v>
      </c>
      <c r="D120" s="6">
        <f>(D28+D74+D85+D107+D115)*C120</f>
        <v>0</v>
      </c>
    </row>
    <row r="121" spans="1:4" ht="12.75">
      <c r="A121" s="10" t="s">
        <v>116</v>
      </c>
      <c r="B121" s="35" t="s">
        <v>74</v>
      </c>
      <c r="C121" s="127">
        <v>0</v>
      </c>
      <c r="D121" s="6">
        <f>(D28+D74+D85+D107+D115+D120)*C121</f>
        <v>0</v>
      </c>
    </row>
    <row r="122" spans="1:4" ht="12.75">
      <c r="A122" s="10" t="s">
        <v>119</v>
      </c>
      <c r="B122" s="35" t="s">
        <v>220</v>
      </c>
      <c r="C122" s="46">
        <f>SUM(C123:C125)</f>
        <v>0</v>
      </c>
      <c r="D122" s="36">
        <f>((D137+D120+D121)/(1-C122))*C122</f>
        <v>0</v>
      </c>
    </row>
    <row r="123" spans="1:4" ht="12.75">
      <c r="A123" s="12"/>
      <c r="B123" s="35" t="s">
        <v>221</v>
      </c>
      <c r="C123" s="127">
        <v>0</v>
      </c>
      <c r="D123" s="6">
        <f>((D137+D120+D121)/(1-C122))*C123</f>
        <v>0</v>
      </c>
    </row>
    <row r="124" spans="1:4" ht="12.75">
      <c r="A124" s="12"/>
      <c r="B124" s="35" t="s">
        <v>222</v>
      </c>
      <c r="C124" s="130">
        <v>0</v>
      </c>
      <c r="D124" s="6">
        <f>((D137+D120+D121)/(1-C122))*C124</f>
        <v>0</v>
      </c>
    </row>
    <row r="125" spans="1:4" ht="12.75">
      <c r="A125" s="12"/>
      <c r="B125" s="35" t="s">
        <v>223</v>
      </c>
      <c r="C125" s="127">
        <v>0</v>
      </c>
      <c r="D125" s="6">
        <f>((D137+D120+D121)/(1-C122))*C125</f>
        <v>0</v>
      </c>
    </row>
    <row r="126" spans="1:4" ht="12.75">
      <c r="A126" s="2"/>
      <c r="B126" s="3" t="s">
        <v>224</v>
      </c>
      <c r="C126" s="31"/>
      <c r="D126" s="11">
        <f>D120+D121+D122</f>
        <v>0</v>
      </c>
    </row>
    <row r="127" spans="1:4" ht="12.75">
      <c r="A127" s="117" t="s">
        <v>225</v>
      </c>
      <c r="B127" s="43"/>
      <c r="C127" s="43"/>
    </row>
    <row r="128" spans="1:4" ht="12.75">
      <c r="A128" s="117" t="s">
        <v>226</v>
      </c>
    </row>
    <row r="129" spans="1:4"/>
    <row r="130" spans="1:4" ht="12.75">
      <c r="A130" s="195" t="s">
        <v>227</v>
      </c>
      <c r="B130" s="195"/>
      <c r="C130" s="195"/>
      <c r="D130" s="195"/>
    </row>
    <row r="131" spans="1:4" ht="24" customHeight="1">
      <c r="A131" s="2"/>
      <c r="B131" s="246" t="s">
        <v>228</v>
      </c>
      <c r="C131" s="246"/>
      <c r="D131" s="20" t="s">
        <v>229</v>
      </c>
    </row>
    <row r="132" spans="1:4" ht="12.75">
      <c r="A132" s="32" t="s">
        <v>114</v>
      </c>
      <c r="B132" s="215" t="s">
        <v>230</v>
      </c>
      <c r="C132" s="215"/>
      <c r="D132" s="29">
        <f>D28</f>
        <v>0</v>
      </c>
    </row>
    <row r="133" spans="1:4" ht="12.75">
      <c r="A133" s="32" t="s">
        <v>116</v>
      </c>
      <c r="B133" s="215" t="s">
        <v>231</v>
      </c>
      <c r="C133" s="215"/>
      <c r="D133" s="29">
        <f>D74</f>
        <v>0</v>
      </c>
    </row>
    <row r="134" spans="1:4" ht="12.75">
      <c r="A134" s="32" t="s">
        <v>119</v>
      </c>
      <c r="B134" s="215" t="s">
        <v>232</v>
      </c>
      <c r="C134" s="215"/>
      <c r="D134" s="29">
        <f>D85</f>
        <v>0</v>
      </c>
    </row>
    <row r="135" spans="1:4" ht="24" customHeight="1">
      <c r="A135" s="32" t="s">
        <v>121</v>
      </c>
      <c r="B135" s="215" t="s">
        <v>233</v>
      </c>
      <c r="C135" s="215"/>
      <c r="D135" s="5">
        <f>D107</f>
        <v>0</v>
      </c>
    </row>
    <row r="136" spans="1:4" ht="12.75">
      <c r="A136" s="32" t="s">
        <v>123</v>
      </c>
      <c r="B136" s="215" t="s">
        <v>234</v>
      </c>
      <c r="C136" s="215"/>
      <c r="D136" s="29">
        <f>D115</f>
        <v>0</v>
      </c>
    </row>
    <row r="137" spans="1:4" ht="16.5" customHeight="1">
      <c r="A137" s="200" t="s">
        <v>235</v>
      </c>
      <c r="B137" s="200"/>
      <c r="C137" s="200"/>
      <c r="D137" s="11">
        <f>SUM(D132:D136)</f>
        <v>0</v>
      </c>
    </row>
    <row r="138" spans="1:4" ht="12.75">
      <c r="A138" s="32" t="s">
        <v>162</v>
      </c>
      <c r="B138" s="201" t="s">
        <v>236</v>
      </c>
      <c r="C138" s="201"/>
      <c r="D138" s="29">
        <f>D126</f>
        <v>0</v>
      </c>
    </row>
    <row r="139" spans="1:4" ht="16.5" customHeight="1">
      <c r="A139" s="200" t="s">
        <v>237</v>
      </c>
      <c r="B139" s="200"/>
      <c r="C139" s="200"/>
      <c r="D139" s="11">
        <f>TRUNC((D137+D138),2)</f>
        <v>0</v>
      </c>
    </row>
    <row r="140" spans="1:4" ht="12.75" hidden="1" customHeight="1">
      <c r="A140" s="181" t="s">
        <v>99</v>
      </c>
      <c r="B140" s="181"/>
      <c r="C140" s="181"/>
      <c r="D140" s="181"/>
    </row>
    <row r="144" spans="1:4" hidden="1">
      <c r="C144" s="37"/>
    </row>
  </sheetData>
  <mergeCells count="76">
    <mergeCell ref="B10:C10"/>
    <mergeCell ref="A5:B5"/>
    <mergeCell ref="C5:D5"/>
    <mergeCell ref="A6:B6"/>
    <mergeCell ref="C6:D6"/>
    <mergeCell ref="B9:C9"/>
    <mergeCell ref="B25:C25"/>
    <mergeCell ref="B11:C11"/>
    <mergeCell ref="B12:C12"/>
    <mergeCell ref="B13:C13"/>
    <mergeCell ref="A15:D15"/>
    <mergeCell ref="A16:D16"/>
    <mergeCell ref="B17:C17"/>
    <mergeCell ref="B18:C18"/>
    <mergeCell ref="B19:C19"/>
    <mergeCell ref="B20:C20"/>
    <mergeCell ref="B21:C21"/>
    <mergeCell ref="A24:D24"/>
    <mergeCell ref="A41:D41"/>
    <mergeCell ref="B26:C26"/>
    <mergeCell ref="B27:C27"/>
    <mergeCell ref="A28:C28"/>
    <mergeCell ref="A29:D29"/>
    <mergeCell ref="A30:D30"/>
    <mergeCell ref="A31:D31"/>
    <mergeCell ref="A32:D32"/>
    <mergeCell ref="A36:B36"/>
    <mergeCell ref="A38:B38"/>
    <mergeCell ref="A39:D39"/>
    <mergeCell ref="A40:D40"/>
    <mergeCell ref="A67:D67"/>
    <mergeCell ref="A43:D43"/>
    <mergeCell ref="A53:B53"/>
    <mergeCell ref="A54:D54"/>
    <mergeCell ref="A55:D55"/>
    <mergeCell ref="A56:D56"/>
    <mergeCell ref="A58:D58"/>
    <mergeCell ref="C62:D62"/>
    <mergeCell ref="C63:D63"/>
    <mergeCell ref="C64:D64"/>
    <mergeCell ref="C65:D65"/>
    <mergeCell ref="C66:D66"/>
    <mergeCell ref="A104:D104"/>
    <mergeCell ref="A68:D68"/>
    <mergeCell ref="A69:D69"/>
    <mergeCell ref="A74:B74"/>
    <mergeCell ref="A77:D77"/>
    <mergeCell ref="A85:B85"/>
    <mergeCell ref="A86:D86"/>
    <mergeCell ref="A88:D88"/>
    <mergeCell ref="A90:D90"/>
    <mergeCell ref="A92:D92"/>
    <mergeCell ref="A100:B100"/>
    <mergeCell ref="A102:B102"/>
    <mergeCell ref="A130:D130"/>
    <mergeCell ref="A107:B107"/>
    <mergeCell ref="A109:D109"/>
    <mergeCell ref="B110:C110"/>
    <mergeCell ref="B111:C111"/>
    <mergeCell ref="B112:C112"/>
    <mergeCell ref="B113:C113"/>
    <mergeCell ref="B114:C114"/>
    <mergeCell ref="B115:C115"/>
    <mergeCell ref="A116:D116"/>
    <mergeCell ref="A117:D117"/>
    <mergeCell ref="A118:D118"/>
    <mergeCell ref="A137:C137"/>
    <mergeCell ref="B138:C138"/>
    <mergeCell ref="A139:C139"/>
    <mergeCell ref="A140:D140"/>
    <mergeCell ref="B131:C131"/>
    <mergeCell ref="B132:C132"/>
    <mergeCell ref="B133:C133"/>
    <mergeCell ref="B134:C134"/>
    <mergeCell ref="B135:C135"/>
    <mergeCell ref="B136:C13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VALOR GLOBAL</vt:lpstr>
      <vt:lpstr>PARÂMETROS</vt:lpstr>
      <vt:lpstr>INSUMOS - MATERIAIS</vt:lpstr>
      <vt:lpstr>INSUMOS - EQUIPAMENTOS</vt:lpstr>
      <vt:lpstr>Garçom</vt:lpstr>
      <vt:lpstr>Copeira</vt:lpstr>
      <vt:lpstr>Encarregado</vt:lpstr>
      <vt:lpstr>Copeira!Area_de_impressao</vt:lpstr>
      <vt:lpstr>Garçom!Area_de_impressao</vt:lpstr>
      <vt:lpstr>'INSUMOS - EQUIPAMENTOS'!Area_de_impressao</vt:lpstr>
      <vt:lpstr>'INSUMOS - MATERIAIS'!Area_de_impressao</vt:lpstr>
      <vt:lpstr>PARÂMETROS!Area_de_impressao</vt:lpstr>
      <vt:lpstr>'VALOR GLOBAL'!Area_de_impressao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carlos.eb.santos</dc:creator>
  <cp:keywords/>
  <dc:description/>
  <cp:lastModifiedBy>André Cardoso Freire</cp:lastModifiedBy>
  <cp:revision/>
  <dcterms:created xsi:type="dcterms:W3CDTF">2011-04-19T14:09:41Z</dcterms:created>
  <dcterms:modified xsi:type="dcterms:W3CDTF">2024-04-29T16:42:22Z</dcterms:modified>
  <cp:category/>
  <cp:contentStatus/>
</cp:coreProperties>
</file>